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10)全国就業実態パネル調査\06)JPSED調査票・設計資料\調査票\シンプル版\"/>
    </mc:Choice>
  </mc:AlternateContent>
  <bookViews>
    <workbookView xWindow="0" yWindow="0" windowWidth="38400" windowHeight="11460" tabRatio="905" activeTab="5"/>
  </bookViews>
  <sheets>
    <sheet name="2020目次" sheetId="77" r:id="rId1"/>
    <sheet name="2020調査票（本調査）" sheetId="75" r:id="rId2"/>
    <sheet name="2020業種" sheetId="79" r:id="rId3"/>
    <sheet name="2020職種1" sheetId="80" r:id="rId4"/>
    <sheet name="2020職種2" sheetId="81" r:id="rId5"/>
    <sheet name="2020調査票（追加調査）" sheetId="86" r:id="rId6"/>
    <sheet name="☆2019調査票（本調査）181203_Works→ITGさん" sheetId="70" state="hidden" r:id="rId7"/>
  </sheets>
  <externalReferences>
    <externalReference r:id="rId8"/>
  </externalReferences>
  <definedNames>
    <definedName name="_xlnm._FilterDatabase" localSheetId="6" hidden="1">'☆2019調査票（本調査）181203_Works→ITGさん'!$A$3:$O$1393</definedName>
    <definedName name="_xlnm._FilterDatabase" localSheetId="1" hidden="1">'2020調査票（本調査）'!$D$2:$I$1226</definedName>
    <definedName name="_xlnm._FilterDatabase" localSheetId="0" hidden="1">'2020目次'!$B$5:$L$155</definedName>
    <definedName name="list_1" localSheetId="6">#REF!</definedName>
    <definedName name="list_1" localSheetId="2">#REF!</definedName>
    <definedName name="list_1" localSheetId="3">#REF!</definedName>
    <definedName name="list_1" localSheetId="4">#REF!</definedName>
    <definedName name="list_1" localSheetId="5">#REF!</definedName>
    <definedName name="list_1" localSheetId="1">#REF!</definedName>
    <definedName name="list_1" localSheetId="0">#REF!</definedName>
    <definedName name="list_1">#REF!</definedName>
    <definedName name="list_1_cn" localSheetId="6">#REF!</definedName>
    <definedName name="list_1_cn" localSheetId="2">#REF!</definedName>
    <definedName name="list_1_cn" localSheetId="3">#REF!</definedName>
    <definedName name="list_1_cn" localSheetId="4">#REF!</definedName>
    <definedName name="list_1_cn" localSheetId="5">#REF!</definedName>
    <definedName name="list_1_cn" localSheetId="1">#REF!</definedName>
    <definedName name="list_1_cn" localSheetId="0">#REF!</definedName>
    <definedName name="list_1_cn">#REF!</definedName>
    <definedName name="list_1_jp" localSheetId="6">[1]list_jp!$A$2:$A$8</definedName>
    <definedName name="list_1_jp" localSheetId="2">[1]list_jp!$A$2:$A$8</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6">#REF!</definedName>
    <definedName name="list_2" localSheetId="2">#REF!</definedName>
    <definedName name="list_2" localSheetId="3">#REF!</definedName>
    <definedName name="list_2" localSheetId="4">#REF!</definedName>
    <definedName name="list_2" localSheetId="5">#REF!</definedName>
    <definedName name="list_2" localSheetId="1">#REF!</definedName>
    <definedName name="list_2" localSheetId="0">#REF!</definedName>
    <definedName name="list_2">#REF!</definedName>
    <definedName name="list_2_cn" localSheetId="6">#REF!</definedName>
    <definedName name="list_2_cn" localSheetId="2">#REF!</definedName>
    <definedName name="list_2_cn" localSheetId="3">#REF!</definedName>
    <definedName name="list_2_cn" localSheetId="4">#REF!</definedName>
    <definedName name="list_2_cn" localSheetId="5">#REF!</definedName>
    <definedName name="list_2_cn" localSheetId="1">#REF!</definedName>
    <definedName name="list_2_cn" localSheetId="0">#REF!</definedName>
    <definedName name="list_2_cn">#REF!</definedName>
    <definedName name="list_2_jp" localSheetId="6">[1]list_jp!$B$2:$B$16</definedName>
    <definedName name="list_2_jp" localSheetId="2">[1]list_jp!$B$2:$B$16</definedName>
    <definedName name="list_2_jp" localSheetId="3">[1]list_jp!$B$2:$B$16</definedName>
    <definedName name="list_2_jp" localSheetId="4">[1]list_jp!$B$2:$B$16</definedName>
    <definedName name="list_2_jp" localSheetId="5">[1]list_jp!$B$2:$B$16</definedName>
    <definedName name="list_2_jp" localSheetId="1">[1]list_jp!$B$2:$B$16</definedName>
    <definedName name="list_2_jp" localSheetId="0">[1]list_jp!$B$2:$B$16</definedName>
    <definedName name="list_2_jp">[1]list_jp!$B$2:$B$16</definedName>
    <definedName name="list_2loop" localSheetId="6">#REF!</definedName>
    <definedName name="list_2loop" localSheetId="2">#REF!</definedName>
    <definedName name="list_2loop" localSheetId="3">#REF!</definedName>
    <definedName name="list_2loop" localSheetId="4">#REF!</definedName>
    <definedName name="list_2loop" localSheetId="5">#REF!</definedName>
    <definedName name="list_2loop" localSheetId="1">#REF!</definedName>
    <definedName name="list_2loop" localSheetId="0">#REF!</definedName>
    <definedName name="list_2loop">#REF!</definedName>
    <definedName name="list_2loop_cn" localSheetId="6">#REF!</definedName>
    <definedName name="list_2loop_cn" localSheetId="2">#REF!</definedName>
    <definedName name="list_2loop_cn" localSheetId="3">#REF!</definedName>
    <definedName name="list_2loop_cn" localSheetId="4">#REF!</definedName>
    <definedName name="list_2loop_cn" localSheetId="5">#REF!</definedName>
    <definedName name="list_2loop_cn" localSheetId="1">#REF!</definedName>
    <definedName name="list_2loop_cn" localSheetId="0">#REF!</definedName>
    <definedName name="list_2loop_cn">#REF!</definedName>
    <definedName name="list_2looplist" localSheetId="6">#REF!</definedName>
    <definedName name="list_2looplist" localSheetId="2">#REF!</definedName>
    <definedName name="list_2looplist" localSheetId="3">#REF!</definedName>
    <definedName name="list_2looplist" localSheetId="4">#REF!</definedName>
    <definedName name="list_2looplist" localSheetId="5">#REF!</definedName>
    <definedName name="list_2looplist" localSheetId="1">#REF!</definedName>
    <definedName name="list_2looplist" localSheetId="0">#REF!</definedName>
    <definedName name="list_2looplist">#REF!</definedName>
    <definedName name="list_2looplist_cn" localSheetId="6">#REF!</definedName>
    <definedName name="list_2looplist_cn" localSheetId="2">#REF!</definedName>
    <definedName name="list_2looplist_cn" localSheetId="3">#REF!</definedName>
    <definedName name="list_2looplist_cn" localSheetId="4">#REF!</definedName>
    <definedName name="list_2looplist_cn" localSheetId="5">#REF!</definedName>
    <definedName name="list_2looplist_cn" localSheetId="1">#REF!</definedName>
    <definedName name="list_2looplist_cn" localSheetId="0">#REF!</definedName>
    <definedName name="list_2looplist_cn">#REF!</definedName>
    <definedName name="list_2mark" localSheetId="6">#REF!</definedName>
    <definedName name="list_2mark" localSheetId="2">#REF!</definedName>
    <definedName name="list_2mark" localSheetId="3">#REF!</definedName>
    <definedName name="list_2mark" localSheetId="4">#REF!</definedName>
    <definedName name="list_2mark" localSheetId="5">#REF!</definedName>
    <definedName name="list_2mark" localSheetId="1">#REF!</definedName>
    <definedName name="list_2mark" localSheetId="0">#REF!</definedName>
    <definedName name="list_2mark">#REF!</definedName>
    <definedName name="list_2mark_cn" localSheetId="6">#REF!</definedName>
    <definedName name="list_2mark_cn" localSheetId="2">#REF!</definedName>
    <definedName name="list_2mark_cn" localSheetId="3">#REF!</definedName>
    <definedName name="list_2mark_cn" localSheetId="4">#REF!</definedName>
    <definedName name="list_2mark_cn" localSheetId="5">#REF!</definedName>
    <definedName name="list_2mark_cn" localSheetId="1">#REF!</definedName>
    <definedName name="list_2mark_cn" localSheetId="0">#REF!</definedName>
    <definedName name="list_2mark_cn">#REF!</definedName>
    <definedName name="list_2marklist" localSheetId="6">#REF!</definedName>
    <definedName name="list_2marklist" localSheetId="2">#REF!</definedName>
    <definedName name="list_2marklist" localSheetId="3">#REF!</definedName>
    <definedName name="list_2marklist" localSheetId="4">#REF!</definedName>
    <definedName name="list_2marklist" localSheetId="5">#REF!</definedName>
    <definedName name="list_2marklist" localSheetId="1">#REF!</definedName>
    <definedName name="list_2marklist" localSheetId="0">#REF!</definedName>
    <definedName name="list_2marklist">#REF!</definedName>
    <definedName name="list_2marklist_cn" localSheetId="6">#REF!</definedName>
    <definedName name="list_2marklist_cn" localSheetId="2">#REF!</definedName>
    <definedName name="list_2marklist_cn" localSheetId="3">#REF!</definedName>
    <definedName name="list_2marklist_cn" localSheetId="4">#REF!</definedName>
    <definedName name="list_2marklist_cn" localSheetId="5">#REF!</definedName>
    <definedName name="list_2marklist_cn" localSheetId="1">#REF!</definedName>
    <definedName name="list_2marklist_cn" localSheetId="0">#REF!</definedName>
    <definedName name="list_2marklist_cn">#REF!</definedName>
    <definedName name="list_2txt" localSheetId="6">#REF!</definedName>
    <definedName name="list_2txt" localSheetId="2">#REF!</definedName>
    <definedName name="list_2txt" localSheetId="3">#REF!</definedName>
    <definedName name="list_2txt" localSheetId="4">#REF!</definedName>
    <definedName name="list_2txt" localSheetId="5">#REF!</definedName>
    <definedName name="list_2txt" localSheetId="1">#REF!</definedName>
    <definedName name="list_2txt" localSheetId="0">#REF!</definedName>
    <definedName name="list_2txt">#REF!</definedName>
    <definedName name="list_2txt_cn" localSheetId="6">#REF!</definedName>
    <definedName name="list_2txt_cn" localSheetId="2">#REF!</definedName>
    <definedName name="list_2txt_cn" localSheetId="3">#REF!</definedName>
    <definedName name="list_2txt_cn" localSheetId="4">#REF!</definedName>
    <definedName name="list_2txt_cn" localSheetId="5">#REF!</definedName>
    <definedName name="list_2txt_cn" localSheetId="1">#REF!</definedName>
    <definedName name="list_2txt_cn" localSheetId="0">#REF!</definedName>
    <definedName name="list_2txt_cn">#REF!</definedName>
    <definedName name="list_3ma" localSheetId="6">#REF!</definedName>
    <definedName name="list_3ma" localSheetId="2">#REF!</definedName>
    <definedName name="list_3ma" localSheetId="3">#REF!</definedName>
    <definedName name="list_3ma" localSheetId="4">#REF!</definedName>
    <definedName name="list_3ma" localSheetId="5">#REF!</definedName>
    <definedName name="list_3ma" localSheetId="1">#REF!</definedName>
    <definedName name="list_3ma" localSheetId="0">#REF!</definedName>
    <definedName name="list_3ma">#REF!</definedName>
    <definedName name="list_3ma_cn" localSheetId="6">#REF!</definedName>
    <definedName name="list_3ma_cn" localSheetId="2">#REF!</definedName>
    <definedName name="list_3ma_cn" localSheetId="3">#REF!</definedName>
    <definedName name="list_3ma_cn" localSheetId="4">#REF!</definedName>
    <definedName name="list_3ma_cn" localSheetId="5">#REF!</definedName>
    <definedName name="list_3ma_cn" localSheetId="1">#REF!</definedName>
    <definedName name="list_3ma_cn" localSheetId="0">#REF!</definedName>
    <definedName name="list_3ma_cn">#REF!</definedName>
    <definedName name="list_3ma_jp" localSheetId="6">[1]list_jp!$I$2:$I$4</definedName>
    <definedName name="list_3ma_jp" localSheetId="2">[1]list_jp!$I$2:$I$4</definedName>
    <definedName name="list_3ma_jp" localSheetId="3">[1]list_jp!$I$2:$I$4</definedName>
    <definedName name="list_3ma_jp" localSheetId="4">[1]list_jp!$I$2:$I$4</definedName>
    <definedName name="list_3ma_jp" localSheetId="5">[1]list_jp!$I$2:$I$4</definedName>
    <definedName name="list_3ma_jp" localSheetId="1">[1]list_jp!$I$2:$I$4</definedName>
    <definedName name="list_3ma_jp" localSheetId="0">[1]list_jp!$I$2:$I$4</definedName>
    <definedName name="list_3ma_jp">[1]list_jp!$I$2:$I$4</definedName>
    <definedName name="list_3pd" localSheetId="6">#REF!</definedName>
    <definedName name="list_3pd" localSheetId="2">#REF!</definedName>
    <definedName name="list_3pd" localSheetId="3">#REF!</definedName>
    <definedName name="list_3pd" localSheetId="4">#REF!</definedName>
    <definedName name="list_3pd" localSheetId="5">#REF!</definedName>
    <definedName name="list_3pd" localSheetId="1">#REF!</definedName>
    <definedName name="list_3pd" localSheetId="0">#REF!</definedName>
    <definedName name="list_3pd">#REF!</definedName>
    <definedName name="list_3pd_cn" localSheetId="6">#REF!</definedName>
    <definedName name="list_3pd_cn" localSheetId="2">#REF!</definedName>
    <definedName name="list_3pd_cn" localSheetId="3">#REF!</definedName>
    <definedName name="list_3pd_cn" localSheetId="4">#REF!</definedName>
    <definedName name="list_3pd_cn" localSheetId="5">#REF!</definedName>
    <definedName name="list_3pd_cn" localSheetId="1">#REF!</definedName>
    <definedName name="list_3pd_cn" localSheetId="0">#REF!</definedName>
    <definedName name="list_3pd_cn">#REF!</definedName>
    <definedName name="list_3pd_jp" localSheetId="6">[1]list_jp!$J$2:$J$4</definedName>
    <definedName name="list_3pd_jp" localSheetId="2">[1]list_jp!$J$2:$J$4</definedName>
    <definedName name="list_3pd_jp" localSheetId="3">[1]list_jp!$J$2:$J$4</definedName>
    <definedName name="list_3pd_jp" localSheetId="4">[1]list_jp!$J$2:$J$4</definedName>
    <definedName name="list_3pd_jp" localSheetId="5">[1]list_jp!$J$2:$J$4</definedName>
    <definedName name="list_3pd_jp" localSheetId="1">[1]list_jp!$J$2:$J$4</definedName>
    <definedName name="list_3pd_jp" localSheetId="0">[1]list_jp!$J$2:$J$4</definedName>
    <definedName name="list_3pd_jp">[1]list_jp!$J$2:$J$4</definedName>
    <definedName name="list_3sa" localSheetId="6">#REF!</definedName>
    <definedName name="list_3sa" localSheetId="2">#REF!</definedName>
    <definedName name="list_3sa" localSheetId="3">#REF!</definedName>
    <definedName name="list_3sa" localSheetId="4">#REF!</definedName>
    <definedName name="list_3sa" localSheetId="5">#REF!</definedName>
    <definedName name="list_3sa" localSheetId="1">#REF!</definedName>
    <definedName name="list_3sa" localSheetId="0">#REF!</definedName>
    <definedName name="list_3sa">#REF!</definedName>
    <definedName name="list_3sa_cn" localSheetId="6">#REF!</definedName>
    <definedName name="list_3sa_cn" localSheetId="2">#REF!</definedName>
    <definedName name="list_3sa_cn" localSheetId="3">#REF!</definedName>
    <definedName name="list_3sa_cn" localSheetId="4">#REF!</definedName>
    <definedName name="list_3sa_cn" localSheetId="5">#REF!</definedName>
    <definedName name="list_3sa_cn" localSheetId="1">#REF!</definedName>
    <definedName name="list_3sa_cn" localSheetId="0">#REF!</definedName>
    <definedName name="list_3sa_cn">#REF!</definedName>
    <definedName name="list_3sa_jp" localSheetId="6">[1]list_jp!$H$2:$H$4</definedName>
    <definedName name="list_3sa_jp" localSheetId="2">[1]list_jp!$H$2:$H$4</definedName>
    <definedName name="list_3sa_jp" localSheetId="3">[1]list_jp!$H$2:$H$4</definedName>
    <definedName name="list_3sa_jp" localSheetId="4">[1]list_jp!$H$2:$H$4</definedName>
    <definedName name="list_3sa_jp" localSheetId="5">[1]list_jp!$H$2:$H$4</definedName>
    <definedName name="list_3sa_jp" localSheetId="1">[1]list_jp!$H$2:$H$4</definedName>
    <definedName name="list_3sa_jp" localSheetId="0">[1]list_jp!$H$2:$H$4</definedName>
    <definedName name="list_3sa_jp">[1]list_jp!$H$2:$H$4</definedName>
    <definedName name="list_3sc" localSheetId="6">#REF!</definedName>
    <definedName name="list_3sc" localSheetId="2">#REF!</definedName>
    <definedName name="list_3sc" localSheetId="3">#REF!</definedName>
    <definedName name="list_3sc" localSheetId="4">#REF!</definedName>
    <definedName name="list_3sc" localSheetId="5">#REF!</definedName>
    <definedName name="list_3sc" localSheetId="1">#REF!</definedName>
    <definedName name="list_3sc" localSheetId="0">#REF!</definedName>
    <definedName name="list_3sc">#REF!</definedName>
    <definedName name="list_3sc_cn" localSheetId="6">#REF!</definedName>
    <definedName name="list_3sc_cn" localSheetId="2">#REF!</definedName>
    <definedName name="list_3sc_cn" localSheetId="3">#REF!</definedName>
    <definedName name="list_3sc_cn" localSheetId="4">#REF!</definedName>
    <definedName name="list_3sc_cn" localSheetId="5">#REF!</definedName>
    <definedName name="list_3sc_cn" localSheetId="1">#REF!</definedName>
    <definedName name="list_3sc_cn" localSheetId="0">#REF!</definedName>
    <definedName name="list_3sc_cn">#REF!</definedName>
    <definedName name="list_3sc_jp" localSheetId="6">[1]list_jp!$K$2:$K$4</definedName>
    <definedName name="list_3sc_jp" localSheetId="2">[1]list_jp!$K$2:$K$4</definedName>
    <definedName name="list_3sc_jp" localSheetId="3">[1]list_jp!$K$2:$K$4</definedName>
    <definedName name="list_3sc_jp" localSheetId="4">[1]list_jp!$K$2:$K$4</definedName>
    <definedName name="list_3sc_jp" localSheetId="5">[1]list_jp!$K$2:$K$4</definedName>
    <definedName name="list_3sc_jp" localSheetId="1">[1]list_jp!$K$2:$K$4</definedName>
    <definedName name="list_3sc_jp" localSheetId="0">[1]list_jp!$K$2:$K$4</definedName>
    <definedName name="list_3sc_jp">[1]list_jp!$K$2:$K$4</definedName>
    <definedName name="list_3xc" localSheetId="6">#REF!</definedName>
    <definedName name="list_3xc" localSheetId="2">#REF!</definedName>
    <definedName name="list_3xc" localSheetId="3">#REF!</definedName>
    <definedName name="list_3xc" localSheetId="4">#REF!</definedName>
    <definedName name="list_3xc" localSheetId="5">#REF!</definedName>
    <definedName name="list_3xc" localSheetId="1">#REF!</definedName>
    <definedName name="list_3xc" localSheetId="0">#REF!</definedName>
    <definedName name="list_3xc">#REF!</definedName>
    <definedName name="list_3xc_cn" localSheetId="6">#REF!</definedName>
    <definedName name="list_3xc_cn" localSheetId="2">#REF!</definedName>
    <definedName name="list_3xc_cn" localSheetId="3">#REF!</definedName>
    <definedName name="list_3xc_cn" localSheetId="4">#REF!</definedName>
    <definedName name="list_3xc_cn" localSheetId="5">#REF!</definedName>
    <definedName name="list_3xc_cn" localSheetId="1">#REF!</definedName>
    <definedName name="list_3xc_cn" localSheetId="0">#REF!</definedName>
    <definedName name="list_3xc_cn">#REF!</definedName>
    <definedName name="list_3xc_jp" localSheetId="6">[1]list_jp!$L$2:$L$3</definedName>
    <definedName name="list_3xc_jp" localSheetId="2">[1]list_jp!$L$2:$L$3</definedName>
    <definedName name="list_3xc_jp" localSheetId="3">[1]list_jp!$L$2:$L$3</definedName>
    <definedName name="list_3xc_jp" localSheetId="4">[1]list_jp!$L$2:$L$3</definedName>
    <definedName name="list_3xc_jp" localSheetId="5">[1]list_jp!$L$2:$L$3</definedName>
    <definedName name="list_3xc_jp" localSheetId="1">[1]list_jp!$L$2:$L$3</definedName>
    <definedName name="list_3xc_jp" localSheetId="0">[1]list_jp!$L$2:$L$3</definedName>
    <definedName name="list_3xc_jp">[1]list_jp!$L$2:$L$3</definedName>
    <definedName name="list_3xr" localSheetId="6">#REF!</definedName>
    <definedName name="list_3xr" localSheetId="2">#REF!</definedName>
    <definedName name="list_3xr" localSheetId="3">#REF!</definedName>
    <definedName name="list_3xr" localSheetId="4">#REF!</definedName>
    <definedName name="list_3xr" localSheetId="5">#REF!</definedName>
    <definedName name="list_3xr" localSheetId="1">#REF!</definedName>
    <definedName name="list_3xr" localSheetId="0">#REF!</definedName>
    <definedName name="list_3xr">#REF!</definedName>
    <definedName name="list_3xr_cn" localSheetId="6">#REF!</definedName>
    <definedName name="list_3xr_cn" localSheetId="2">#REF!</definedName>
    <definedName name="list_3xr_cn" localSheetId="3">#REF!</definedName>
    <definedName name="list_3xr_cn" localSheetId="4">#REF!</definedName>
    <definedName name="list_3xr_cn" localSheetId="5">#REF!</definedName>
    <definedName name="list_3xr_cn" localSheetId="1">#REF!</definedName>
    <definedName name="list_3xr_cn" localSheetId="0">#REF!</definedName>
    <definedName name="list_3xr_cn">#REF!</definedName>
    <definedName name="list_3xr_jp" localSheetId="6">[1]list_jp!$M$2:$M$3</definedName>
    <definedName name="list_3xr_jp" localSheetId="2">[1]list_jp!$M$2:$M$3</definedName>
    <definedName name="list_3xr_jp" localSheetId="3">[1]list_jp!$M$2:$M$3</definedName>
    <definedName name="list_3xr_jp" localSheetId="4">[1]list_jp!$M$2:$M$3</definedName>
    <definedName name="list_3xr_jp" localSheetId="5">[1]list_jp!$M$2:$M$3</definedName>
    <definedName name="list_3xr_jp" localSheetId="1">[1]list_jp!$M$2:$M$3</definedName>
    <definedName name="list_3xr_jp" localSheetId="0">[1]list_jp!$M$2:$M$3</definedName>
    <definedName name="list_3xr_jp">[1]list_jp!$M$2:$M$3</definedName>
    <definedName name="list_3xt" localSheetId="6">#REF!</definedName>
    <definedName name="list_3xt" localSheetId="2">#REF!</definedName>
    <definedName name="list_3xt" localSheetId="3">#REF!</definedName>
    <definedName name="list_3xt" localSheetId="4">#REF!</definedName>
    <definedName name="list_3xt" localSheetId="5">#REF!</definedName>
    <definedName name="list_3xt" localSheetId="1">#REF!</definedName>
    <definedName name="list_3xt" localSheetId="0">#REF!</definedName>
    <definedName name="list_3xt">#REF!</definedName>
    <definedName name="list_3xt_cn" localSheetId="6">#REF!</definedName>
    <definedName name="list_3xt_cn" localSheetId="2">#REF!</definedName>
    <definedName name="list_3xt_cn" localSheetId="3">#REF!</definedName>
    <definedName name="list_3xt_cn" localSheetId="4">#REF!</definedName>
    <definedName name="list_3xt_cn" localSheetId="5">#REF!</definedName>
    <definedName name="list_3xt_cn" localSheetId="1">#REF!</definedName>
    <definedName name="list_3xt_cn" localSheetId="0">#REF!</definedName>
    <definedName name="list_3xt_cn">#REF!</definedName>
    <definedName name="list_3xt_jp" localSheetId="6">[1]list_jp!$N$2:$N$3</definedName>
    <definedName name="list_3xt_jp" localSheetId="2">[1]list_jp!$N$2:$N$3</definedName>
    <definedName name="list_3xt_jp" localSheetId="3">[1]list_jp!$N$2:$N$3</definedName>
    <definedName name="list_3xt_jp" localSheetId="4">[1]list_jp!$N$2:$N$3</definedName>
    <definedName name="list_3xt_jp" localSheetId="5">[1]list_jp!$N$2:$N$3</definedName>
    <definedName name="list_3xt_jp" localSheetId="1">[1]list_jp!$N$2:$N$3</definedName>
    <definedName name="list_3xt_jp" localSheetId="0">[1]list_jp!$N$2:$N$3</definedName>
    <definedName name="list_3xt_jp">[1]list_jp!$N$2:$N$3</definedName>
    <definedName name="list_4" localSheetId="6">#REF!</definedName>
    <definedName name="list_4" localSheetId="2">#REF!</definedName>
    <definedName name="list_4" localSheetId="3">#REF!</definedName>
    <definedName name="list_4" localSheetId="4">#REF!</definedName>
    <definedName name="list_4" localSheetId="5">#REF!</definedName>
    <definedName name="list_4" localSheetId="1">#REF!</definedName>
    <definedName name="list_4" localSheetId="0">#REF!</definedName>
    <definedName name="list_4">#REF!</definedName>
    <definedName name="list_4_cn" localSheetId="6">#REF!</definedName>
    <definedName name="list_4_cn" localSheetId="2">#REF!</definedName>
    <definedName name="list_4_cn" localSheetId="3">#REF!</definedName>
    <definedName name="list_4_cn" localSheetId="4">#REF!</definedName>
    <definedName name="list_4_cn" localSheetId="5">#REF!</definedName>
    <definedName name="list_4_cn" localSheetId="1">#REF!</definedName>
    <definedName name="list_4_cn" localSheetId="0">#REF!</definedName>
    <definedName name="list_4_cn">#REF!</definedName>
    <definedName name="list_4_jp" localSheetId="6">[1]list_jp!$O$2:$O$3</definedName>
    <definedName name="list_4_jp" localSheetId="2">[1]list_jp!$O$2:$O$3</definedName>
    <definedName name="list_4_jp" localSheetId="3">[1]list_jp!$O$2:$O$3</definedName>
    <definedName name="list_4_jp" localSheetId="4">[1]list_jp!$O$2:$O$3</definedName>
    <definedName name="list_4_jp" localSheetId="5">[1]list_jp!$O$2:$O$3</definedName>
    <definedName name="list_4_jp" localSheetId="1">[1]list_jp!$O$2:$O$3</definedName>
    <definedName name="list_4_jp" localSheetId="0">[1]list_jp!$O$2:$O$3</definedName>
    <definedName name="list_4_jp">[1]list_jp!$O$2:$O$3</definedName>
    <definedName name="list_5" localSheetId="6">#REF!</definedName>
    <definedName name="list_5" localSheetId="2">#REF!</definedName>
    <definedName name="list_5" localSheetId="3">#REF!</definedName>
    <definedName name="list_5" localSheetId="4">#REF!</definedName>
    <definedName name="list_5" localSheetId="5">#REF!</definedName>
    <definedName name="list_5" localSheetId="1">#REF!</definedName>
    <definedName name="list_5" localSheetId="0">#REF!</definedName>
    <definedName name="list_5">#REF!</definedName>
    <definedName name="list_5_cn" localSheetId="6">#REF!</definedName>
    <definedName name="list_5_cn" localSheetId="2">#REF!</definedName>
    <definedName name="list_5_cn" localSheetId="3">#REF!</definedName>
    <definedName name="list_5_cn" localSheetId="4">#REF!</definedName>
    <definedName name="list_5_cn" localSheetId="5">#REF!</definedName>
    <definedName name="list_5_cn" localSheetId="1">#REF!</definedName>
    <definedName name="list_5_cn" localSheetId="0">#REF!</definedName>
    <definedName name="list_5_cn">#REF!</definedName>
    <definedName name="list_5_jp" localSheetId="6">[1]list_jp!$P$2:$P$4</definedName>
    <definedName name="list_5_jp" localSheetId="2">[1]list_jp!$P$2:$P$4</definedName>
    <definedName name="list_5_jp" localSheetId="3">[1]list_jp!$P$2:$P$4</definedName>
    <definedName name="list_5_jp" localSheetId="4">[1]list_jp!$P$2:$P$4</definedName>
    <definedName name="list_5_jp" localSheetId="5">[1]list_jp!$P$2:$P$4</definedName>
    <definedName name="list_5_jp" localSheetId="1">[1]list_jp!$P$2:$P$4</definedName>
    <definedName name="list_5_jp" localSheetId="0">[1]list_jp!$P$2:$P$4</definedName>
    <definedName name="list_5_jp">[1]list_jp!$P$2:$P$4</definedName>
    <definedName name="list_5ctg" localSheetId="6">#REF!</definedName>
    <definedName name="list_5ctg" localSheetId="2">#REF!</definedName>
    <definedName name="list_5ctg" localSheetId="3">#REF!</definedName>
    <definedName name="list_5ctg" localSheetId="4">#REF!</definedName>
    <definedName name="list_5ctg" localSheetId="5">#REF!</definedName>
    <definedName name="list_5ctg" localSheetId="1">#REF!</definedName>
    <definedName name="list_5ctg" localSheetId="0">#REF!</definedName>
    <definedName name="list_5ctg">#REF!</definedName>
    <definedName name="list_5ctg_cn" localSheetId="6">#REF!</definedName>
    <definedName name="list_5ctg_cn" localSheetId="2">#REF!</definedName>
    <definedName name="list_5ctg_cn" localSheetId="3">#REF!</definedName>
    <definedName name="list_5ctg_cn" localSheetId="4">#REF!</definedName>
    <definedName name="list_5ctg_cn" localSheetId="5">#REF!</definedName>
    <definedName name="list_5ctg_cn" localSheetId="1">#REF!</definedName>
    <definedName name="list_5ctg_cn" localSheetId="0">#REF!</definedName>
    <definedName name="list_5ctg_cn">#REF!</definedName>
    <definedName name="list_5ctg_jp" localSheetId="6">[1]list_jp!$Q$2:$Q$3</definedName>
    <definedName name="list_5ctg_jp" localSheetId="2">[1]list_jp!$Q$2:$Q$3</definedName>
    <definedName name="list_5ctg_jp" localSheetId="3">[1]list_jp!$Q$2:$Q$3</definedName>
    <definedName name="list_5ctg_jp" localSheetId="4">[1]list_jp!$Q$2:$Q$3</definedName>
    <definedName name="list_5ctg_jp" localSheetId="5">[1]list_jp!$Q$2:$Q$3</definedName>
    <definedName name="list_5ctg_jp" localSheetId="1">[1]list_jp!$Q$2:$Q$3</definedName>
    <definedName name="list_5ctg_jp" localSheetId="0">[1]list_jp!$Q$2:$Q$3</definedName>
    <definedName name="list_5ctg_jp">[1]list_jp!$Q$2:$Q$3</definedName>
    <definedName name="list_6_jp" localSheetId="6">[1]list_jp!$S$2:$S$3</definedName>
    <definedName name="list_6_jp" localSheetId="2">[1]list_jp!$S$2:$S$3</definedName>
    <definedName name="list_6_jp" localSheetId="3">[1]list_jp!$S$2:$S$3</definedName>
    <definedName name="list_6_jp" localSheetId="4">[1]list_jp!$S$2:$S$3</definedName>
    <definedName name="list_6_jp" localSheetId="5">[1]list_jp!$S$2:$S$3</definedName>
    <definedName name="list_6_jp" localSheetId="1">[1]list_jp!$S$2:$S$3</definedName>
    <definedName name="list_6_jp" localSheetId="0">[1]list_jp!$S$2:$S$3</definedName>
    <definedName name="list_6_jp">[1]list_jp!$S$2:$S$3</definedName>
    <definedName name="list_6nec" localSheetId="6">#REF!</definedName>
    <definedName name="list_6nec" localSheetId="2">#REF!</definedName>
    <definedName name="list_6nec" localSheetId="3">#REF!</definedName>
    <definedName name="list_6nec" localSheetId="4">#REF!</definedName>
    <definedName name="list_6nec" localSheetId="5">#REF!</definedName>
    <definedName name="list_6nec" localSheetId="1">#REF!</definedName>
    <definedName name="list_6nec" localSheetId="0">#REF!</definedName>
    <definedName name="list_6nec">#REF!</definedName>
    <definedName name="list_6nec_cn" localSheetId="6">#REF!</definedName>
    <definedName name="list_6nec_cn" localSheetId="2">#REF!</definedName>
    <definedName name="list_6nec_cn" localSheetId="3">#REF!</definedName>
    <definedName name="list_6nec_cn" localSheetId="4">#REF!</definedName>
    <definedName name="list_6nec_cn" localSheetId="5">#REF!</definedName>
    <definedName name="list_6nec_cn" localSheetId="1">#REF!</definedName>
    <definedName name="list_6nec_cn" localSheetId="0">#REF!</definedName>
    <definedName name="list_6nec_cn">#REF!</definedName>
    <definedName name="_xlnm.Print_Area" localSheetId="6">'☆2019調査票（本調査）181203_Works→ITGさん'!$A$1:$N$1393</definedName>
    <definedName name="_xlnm.Print_Area" localSheetId="2">'2020業種'!$C$1:$L$49</definedName>
    <definedName name="_xlnm.Print_Area" localSheetId="3">'2020職種1'!$A$1:$K$70</definedName>
    <definedName name="_xlnm.Print_Area" localSheetId="4">'2020職種2'!$A$1:$K$78</definedName>
    <definedName name="_xlnm.Print_Area" localSheetId="5">'2020調査票（追加調査）'!$A$1:$J$99</definedName>
    <definedName name="_xlnm.Print_Area" localSheetId="1">'2020調査票（本調査）'!$B$1:$I$1226</definedName>
    <definedName name="_xlnm.Print_Titles" localSheetId="6">'☆2019調査票（本調査）181203_Works→ITGさん'!$2:$2</definedName>
    <definedName name="_xlnm.Print_Titles" localSheetId="5">'2020調査票（追加調査）'!$2:$2</definedName>
    <definedName name="_xlnm.Print_Titles" localSheetId="1">'2020調査票（本調査）'!$2:$3</definedName>
    <definedName name="_xlnm.Print_Titles" localSheetId="0">'2020目次'!$3:$4</definedName>
  </definedNames>
  <calcPr calcId="162913"/>
</workbook>
</file>

<file path=xl/calcChain.xml><?xml version="1.0" encoding="utf-8"?>
<calcChain xmlns="http://schemas.openxmlformats.org/spreadsheetml/2006/main">
  <c r="K1390" i="70" l="1"/>
  <c r="K1382" i="70"/>
  <c r="K1372" i="70"/>
  <c r="L1146" i="70"/>
  <c r="K1146" i="70"/>
  <c r="L1122" i="70"/>
  <c r="K1024" i="70"/>
  <c r="K1030" i="70" s="1"/>
  <c r="K1046" i="70" s="1"/>
  <c r="K1052" i="70" s="1"/>
  <c r="K1061" i="70" s="1"/>
  <c r="M552" i="70"/>
  <c r="K282" i="70"/>
  <c r="E9" i="70"/>
  <c r="E12" i="70" s="1"/>
  <c r="E15" i="70" s="1"/>
  <c r="E65" i="70" s="1"/>
  <c r="K96" i="70" l="1"/>
  <c r="K598" i="70"/>
  <c r="E85" i="70"/>
  <c r="E96" i="70" s="1"/>
  <c r="E118" i="70" s="1"/>
  <c r="E130" i="70" s="1"/>
  <c r="K85" i="70"/>
  <c r="K1310" i="70" l="1"/>
  <c r="K1287" i="70"/>
  <c r="K1299" i="70"/>
  <c r="E134" i="70"/>
  <c r="E139" i="70" l="1"/>
  <c r="K142" i="70"/>
  <c r="K139" i="70"/>
  <c r="K152" i="70" l="1"/>
  <c r="K148" i="70"/>
  <c r="K144" i="70"/>
  <c r="K149" i="70"/>
  <c r="K153" i="70"/>
  <c r="K147" i="70"/>
  <c r="E142" i="70"/>
  <c r="E155" i="70" s="1"/>
  <c r="E163" i="70" s="1"/>
  <c r="E175" i="70" s="1"/>
  <c r="K145" i="70"/>
  <c r="K151" i="70"/>
  <c r="K150" i="70"/>
  <c r="K146" i="70"/>
  <c r="E231" i="70" l="1"/>
  <c r="E217" i="70"/>
  <c r="E202" i="70"/>
  <c r="E187" i="70"/>
  <c r="K846" i="70" l="1"/>
  <c r="K770" i="70"/>
  <c r="K695" i="70"/>
  <c r="K1270" i="70"/>
  <c r="K799" i="70"/>
  <c r="K786" i="70"/>
  <c r="K748" i="70"/>
  <c r="K755" i="70"/>
  <c r="K816" i="70"/>
  <c r="K740" i="70"/>
  <c r="K688" i="70"/>
  <c r="K577" i="70"/>
  <c r="K562" i="70"/>
  <c r="K1249" i="70"/>
  <c r="K552" i="70"/>
  <c r="K526" i="70"/>
  <c r="K482" i="70"/>
  <c r="K469" i="70"/>
  <c r="K1351" i="70"/>
  <c r="K1250" i="70"/>
  <c r="K572" i="70"/>
  <c r="K505" i="70"/>
  <c r="K459" i="70"/>
  <c r="K328" i="70"/>
  <c r="K309" i="70"/>
  <c r="K567" i="70"/>
  <c r="K543" i="70"/>
  <c r="K516" i="70"/>
  <c r="K475" i="70"/>
  <c r="K416" i="70"/>
  <c r="K299" i="70"/>
  <c r="K557" i="70"/>
  <c r="K536" i="70"/>
  <c r="K491" i="70"/>
  <c r="K411" i="70"/>
  <c r="K250" i="70"/>
  <c r="K390" i="70"/>
  <c r="E250" i="70"/>
  <c r="K582" i="70"/>
  <c r="K318" i="70"/>
  <c r="K278" i="70" l="1"/>
  <c r="K259" i="70"/>
  <c r="K427" i="70"/>
  <c r="K268" i="70"/>
  <c r="K272" i="70" s="1"/>
  <c r="E259" i="70"/>
  <c r="K286" i="70" s="1"/>
  <c r="K793" i="70" l="1"/>
  <c r="K780" i="70"/>
  <c r="E272" i="70"/>
  <c r="E286" i="70" s="1"/>
  <c r="E299" i="70" s="1"/>
  <c r="E309" i="70" s="1"/>
  <c r="E318" i="70" s="1"/>
  <c r="K323" i="70" l="1"/>
  <c r="E323" i="70"/>
  <c r="E328" i="70" s="1"/>
  <c r="K335" i="70" s="1"/>
  <c r="K370" i="70"/>
  <c r="E335" i="70" l="1"/>
  <c r="E358" i="70" s="1"/>
  <c r="E370" i="70" s="1"/>
  <c r="E390" i="70" s="1"/>
  <c r="K358" i="70"/>
  <c r="K395" i="70" l="1"/>
  <c r="E395" i="70"/>
  <c r="E411" i="70" s="1"/>
  <c r="E416" i="70" s="1"/>
  <c r="E427" i="70" s="1"/>
  <c r="M1249" i="70" l="1"/>
  <c r="K432" i="70"/>
  <c r="E432" i="70"/>
  <c r="E441" i="70" s="1"/>
  <c r="E459" i="70" s="1"/>
  <c r="E467" i="70" s="1"/>
  <c r="E475" i="70" s="1"/>
  <c r="E482" i="70" s="1"/>
  <c r="K490" i="70" l="1"/>
  <c r="K489" i="70"/>
  <c r="K487" i="70"/>
  <c r="E487" i="70"/>
  <c r="E491" i="70" s="1"/>
  <c r="E496" i="70" s="1"/>
  <c r="E505" i="70" s="1"/>
  <c r="K513" i="70" l="1"/>
  <c r="E513" i="70"/>
  <c r="E516" i="70" s="1"/>
  <c r="E526" i="70" s="1"/>
  <c r="E543" i="70" s="1"/>
  <c r="K496" i="70"/>
  <c r="E577" i="70" l="1"/>
  <c r="E582" i="70" s="1"/>
  <c r="E562" i="70"/>
  <c r="E557" i="70"/>
  <c r="K588" i="70" l="1"/>
  <c r="E588" i="70"/>
  <c r="E595" i="70" s="1"/>
  <c r="L1232" i="70" l="1"/>
  <c r="L1231" i="70" s="1"/>
  <c r="L1065" i="70"/>
  <c r="L985" i="70"/>
  <c r="K612" i="70"/>
  <c r="L1243" i="70"/>
  <c r="L1237" i="70"/>
  <c r="L1089" i="70"/>
  <c r="L1011" i="70"/>
  <c r="M973" i="70"/>
  <c r="E612" i="70"/>
  <c r="L1244" i="70"/>
  <c r="L1238" i="70"/>
  <c r="L1090" i="70"/>
  <c r="L1083" i="70"/>
  <c r="L1052" i="70"/>
  <c r="L1023" i="70"/>
  <c r="L973" i="70"/>
  <c r="K1244" i="70"/>
  <c r="L1051" i="70"/>
  <c r="L1012" i="70"/>
  <c r="L1061" i="70"/>
  <c r="L1046" i="70"/>
  <c r="L1024" i="70"/>
  <c r="L1010" i="70"/>
  <c r="M1232" i="70"/>
  <c r="L1084" i="70"/>
  <c r="L1005" i="70"/>
  <c r="L1060" i="70"/>
  <c r="L974" i="70"/>
  <c r="L1045" i="70"/>
  <c r="L1175" i="70"/>
  <c r="K616" i="70" l="1"/>
  <c r="E616" i="70"/>
  <c r="E623" i="70" s="1"/>
  <c r="E630" i="70" s="1"/>
  <c r="E637" i="70" s="1"/>
  <c r="E651" i="70" s="1"/>
  <c r="K1065" i="70" l="1"/>
  <c r="E662" i="70"/>
  <c r="E678" i="70" s="1"/>
  <c r="E688" i="70" s="1"/>
  <c r="E695" i="70" s="1"/>
  <c r="E704" i="70" s="1"/>
  <c r="E720" i="70" s="1"/>
  <c r="E732" i="70" s="1"/>
  <c r="E740" i="70" s="1"/>
  <c r="E748" i="70" s="1"/>
  <c r="E755" i="70" s="1"/>
  <c r="E765" i="70" s="1"/>
  <c r="E770" i="70" s="1"/>
  <c r="K1089" i="70"/>
  <c r="K1090" i="70"/>
  <c r="K1084" i="70"/>
  <c r="K1083" i="70"/>
  <c r="M793" i="70" l="1"/>
  <c r="E786" i="70"/>
  <c r="E799" i="70" s="1"/>
  <c r="E816" i="70" s="1"/>
  <c r="E846" i="70" l="1"/>
  <c r="K823" i="70"/>
  <c r="K1272" i="70" l="1"/>
  <c r="K879" i="70"/>
  <c r="K890" i="70"/>
  <c r="K850" i="70"/>
  <c r="K966" i="70"/>
  <c r="E850" i="70"/>
  <c r="K936" i="70"/>
  <c r="K865" i="70"/>
  <c r="K854" i="70" l="1"/>
  <c r="E854" i="70"/>
  <c r="E865" i="70" s="1"/>
  <c r="E966" i="70" l="1"/>
  <c r="E974" i="70" s="1"/>
  <c r="E932" i="70"/>
  <c r="E920" i="70"/>
  <c r="E895" i="70"/>
  <c r="E879" i="70"/>
  <c r="E927" i="70"/>
  <c r="K932" i="70" s="1"/>
  <c r="E890" i="70"/>
  <c r="K895" i="70" s="1"/>
  <c r="E936" i="70"/>
  <c r="E915" i="70"/>
  <c r="K920" i="70" l="1"/>
  <c r="K940" i="70"/>
  <c r="K927" i="70"/>
  <c r="K915" i="70"/>
  <c r="K985" i="70"/>
  <c r="K1005" i="70" s="1"/>
  <c r="K1175" i="70" s="1"/>
  <c r="K1237" i="70" s="1"/>
  <c r="K1171" i="70"/>
  <c r="E985" i="70"/>
  <c r="K990" i="70" l="1"/>
  <c r="E990" i="70"/>
  <c r="E1005" i="70" s="1"/>
  <c r="E1012" i="70" s="1"/>
  <c r="K1238" i="70"/>
  <c r="M1231" i="70"/>
  <c r="E1024" i="70" l="1"/>
  <c r="M1237" i="70"/>
  <c r="E1030" i="70" l="1"/>
  <c r="E1046" i="70" s="1"/>
  <c r="E1052" i="70" s="1"/>
  <c r="E1061" i="70" s="1"/>
  <c r="E1065" i="70" s="1"/>
  <c r="E1084" i="70" s="1"/>
  <c r="E1090" i="70" s="1"/>
  <c r="E1122" i="70" s="1"/>
  <c r="L1030" i="70"/>
  <c r="L1029" i="70"/>
  <c r="M1243" i="70" l="1"/>
  <c r="L1139" i="70"/>
  <c r="E1139" i="70"/>
  <c r="E1146" i="70" s="1"/>
  <c r="K1163" i="70" l="1"/>
  <c r="E1163" i="70"/>
  <c r="E1171" i="70" s="1"/>
  <c r="E1224" i="70" s="1"/>
  <c r="E1231" i="70" s="1"/>
  <c r="E1268" i="70" s="1"/>
  <c r="E1275" i="70" s="1"/>
  <c r="E1287" i="70" s="1"/>
  <c r="E1299" i="70" s="1"/>
  <c r="E1310" i="70" s="1"/>
  <c r="E1317" i="70" s="1"/>
  <c r="E1345" i="70" l="1"/>
  <c r="E1360" i="70" s="1"/>
  <c r="E1372" i="70" s="1"/>
  <c r="E1382" i="70" s="1"/>
  <c r="E1390" i="70" s="1"/>
  <c r="K1335" i="70"/>
  <c r="K1328" i="70"/>
  <c r="K1341" i="70"/>
</calcChain>
</file>

<file path=xl/sharedStrings.xml><?xml version="1.0" encoding="utf-8"?>
<sst xmlns="http://schemas.openxmlformats.org/spreadsheetml/2006/main" count="10080" uniqueCount="2588">
  <si>
    <t>（回答は1つ）</t>
  </si>
  <si>
    <t>（回答は半角数字で入力）</t>
  </si>
  <si>
    <t>質問文／コメント／選択肢／小見出し</t>
    <rPh sb="0" eb="3">
      <t>シツモンブン</t>
    </rPh>
    <rPh sb="9" eb="11">
      <t>センタク</t>
    </rPh>
    <rPh sb="11" eb="12">
      <t>アシ</t>
    </rPh>
    <rPh sb="13" eb="16">
      <t>コミダ</t>
    </rPh>
    <phoneticPr fontId="6"/>
  </si>
  <si>
    <t>問番号</t>
    <rPh sb="0" eb="1">
      <t>トイ</t>
    </rPh>
    <rPh sb="1" eb="3">
      <t>バンゴウ</t>
    </rPh>
    <phoneticPr fontId="6"/>
  </si>
  <si>
    <t>質問項目</t>
    <rPh sb="0" eb="2">
      <t>シツモン</t>
    </rPh>
    <rPh sb="2" eb="4">
      <t>コウモク</t>
    </rPh>
    <phoneticPr fontId="6"/>
  </si>
  <si>
    <t>回答
形式</t>
    <rPh sb="0" eb="2">
      <t>カイトウ</t>
    </rPh>
    <rPh sb="3" eb="5">
      <t>ケイシキ</t>
    </rPh>
    <phoneticPr fontId="6"/>
  </si>
  <si>
    <t>選択肢番号</t>
    <rPh sb="0" eb="3">
      <t>センタクシ</t>
    </rPh>
    <rPh sb="3" eb="5">
      <t>バンゴウ</t>
    </rPh>
    <phoneticPr fontId="2"/>
  </si>
  <si>
    <t>その他テキスト</t>
    <rPh sb="2" eb="3">
      <t>タ</t>
    </rPh>
    <phoneticPr fontId="2"/>
  </si>
  <si>
    <t>排他</t>
    <rPh sb="0" eb="2">
      <t>ハイタ</t>
    </rPh>
    <phoneticPr fontId="2"/>
  </si>
  <si>
    <t>小見出し</t>
    <rPh sb="0" eb="3">
      <t>コミダ</t>
    </rPh>
    <phoneticPr fontId="2"/>
  </si>
  <si>
    <t>(2)</t>
  </si>
  <si>
    <t>(3)</t>
  </si>
  <si>
    <t>(4)</t>
  </si>
  <si>
    <t>2</t>
  </si>
  <si>
    <t>3</t>
  </si>
  <si>
    <t>4</t>
  </si>
  <si>
    <t>5</t>
  </si>
  <si>
    <t>6</t>
  </si>
  <si>
    <t>7</t>
  </si>
  <si>
    <t>8</t>
  </si>
  <si>
    <t>9</t>
  </si>
  <si>
    <t>10</t>
  </si>
  <si>
    <t>11</t>
  </si>
  <si>
    <t>12</t>
  </si>
  <si>
    <t>13</t>
  </si>
  <si>
    <t>WLB</t>
  </si>
  <si>
    <t>Mother</t>
  </si>
  <si>
    <t>14</t>
  </si>
  <si>
    <t>15</t>
  </si>
  <si>
    <t>16</t>
  </si>
  <si>
    <t>17</t>
  </si>
  <si>
    <t>18</t>
  </si>
  <si>
    <t>学習訓練</t>
    <rPh sb="0" eb="2">
      <t>ガクシュウ</t>
    </rPh>
    <rPh sb="2" eb="4">
      <t>クンレン</t>
    </rPh>
    <phoneticPr fontId="2"/>
  </si>
  <si>
    <t>NA</t>
    <phoneticPr fontId="2"/>
  </si>
  <si>
    <t>調査内容</t>
    <rPh sb="0" eb="2">
      <t>チョウサ</t>
    </rPh>
    <rPh sb="2" eb="4">
      <t>ナイヨウ</t>
    </rPh>
    <phoneticPr fontId="2"/>
  </si>
  <si>
    <t>(1)</t>
    <phoneticPr fontId="2"/>
  </si>
  <si>
    <t>1</t>
    <phoneticPr fontId="2"/>
  </si>
  <si>
    <t>2</t>
    <phoneticPr fontId="2"/>
  </si>
  <si>
    <t>3</t>
    <phoneticPr fontId="2"/>
  </si>
  <si>
    <t>4</t>
    <phoneticPr fontId="2"/>
  </si>
  <si>
    <t>5</t>
    <phoneticPr fontId="2"/>
  </si>
  <si>
    <t>6</t>
    <phoneticPr fontId="2"/>
  </si>
  <si>
    <t>7</t>
    <phoneticPr fontId="2"/>
  </si>
  <si>
    <t>行わなかった</t>
    <rPh sb="0" eb="1">
      <t>オコナ</t>
    </rPh>
    <phoneticPr fontId="2"/>
  </si>
  <si>
    <t>DW</t>
  </si>
  <si>
    <t>負荷</t>
    <rPh sb="0" eb="2">
      <t>フカ</t>
    </rPh>
    <phoneticPr fontId="2"/>
  </si>
  <si>
    <t>公正平等</t>
  </si>
  <si>
    <t>パワハラ・セクハラを受けたという話を見聞きしたことがあった</t>
  </si>
  <si>
    <t>ハラスメント・人間関係</t>
    <rPh sb="7" eb="9">
      <t>ニンゲン</t>
    </rPh>
    <rPh sb="9" eb="11">
      <t>カンケイ</t>
    </rPh>
    <phoneticPr fontId="2"/>
  </si>
  <si>
    <t>労働者の権利</t>
    <rPh sb="0" eb="3">
      <t>ロウドウシャ</t>
    </rPh>
    <rPh sb="4" eb="6">
      <t>ケンリ</t>
    </rPh>
    <phoneticPr fontId="2"/>
  </si>
  <si>
    <t>(5)</t>
  </si>
  <si>
    <t>安全衛生</t>
  </si>
  <si>
    <t>(6)</t>
  </si>
  <si>
    <t>どちらともいえない</t>
  </si>
  <si>
    <t>技能多様性</t>
  </si>
  <si>
    <t>タスク完結性</t>
  </si>
  <si>
    <t>タスク重要性</t>
  </si>
  <si>
    <t>自律性</t>
  </si>
  <si>
    <t>評価・貢献・承認・充実</t>
    <rPh sb="0" eb="2">
      <t>ヒョウカ</t>
    </rPh>
    <rPh sb="3" eb="5">
      <t>コウケン</t>
    </rPh>
    <rPh sb="6" eb="8">
      <t>ショウニン</t>
    </rPh>
    <rPh sb="9" eb="11">
      <t>ジュウジツ</t>
    </rPh>
    <phoneticPr fontId="2"/>
  </si>
  <si>
    <t>8</t>
    <phoneticPr fontId="2"/>
  </si>
  <si>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</si>
  <si>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</si>
  <si>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</si>
  <si>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</si>
  <si>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</si>
  <si>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</si>
  <si>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</si>
  <si>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</si>
  <si>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</si>
  <si>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</si>
  <si>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</si>
  <si>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</si>
  <si>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</si>
  <si>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</si>
  <si>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</si>
  <si>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</si>
  <si>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</si>
  <si>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</si>
  <si>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</si>
  <si>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</si>
  <si>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</si>
  <si>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</si>
  <si>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</si>
  <si>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</si>
  <si>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</si>
  <si>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</si>
  <si>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</si>
  <si>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</si>
  <si>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</si>
  <si>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</si>
  <si>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</si>
  <si>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</si>
  <si>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</si>
  <si>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</si>
  <si>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</si>
  <si>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</si>
  <si>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</si>
  <si>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</si>
  <si>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</si>
  <si>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</si>
  <si>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</si>
  <si>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</si>
  <si>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</si>
  <si>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</si>
  <si>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</si>
  <si>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</si>
  <si>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</si>
  <si>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</si>
  <si>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</si>
  <si>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</si>
  <si>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</si>
  <si>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</si>
  <si>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</si>
  <si>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</si>
  <si>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</si>
  <si>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</si>
  <si>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</si>
  <si>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</si>
  <si>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</si>
  <si>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</si>
  <si>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</si>
  <si>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</si>
  <si>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</si>
  <si>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</si>
  <si>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</si>
  <si>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</si>
  <si>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</si>
  <si>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</si>
  <si>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</si>
  <si>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</si>
  <si>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</si>
  <si>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</si>
  <si>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</si>
  <si>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</si>
  <si>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</si>
  <si>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</si>
  <si>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2"/>
  </si>
  <si>
    <t>あなたの性別をお答えください。</t>
  </si>
  <si>
    <t>男性</t>
  </si>
  <si>
    <t>女性</t>
  </si>
  <si>
    <t>現在、どちらにお住まいですか。</t>
    <rPh sb="8" eb="9">
      <t>ス</t>
    </rPh>
    <phoneticPr fontId="3"/>
  </si>
  <si>
    <t>高等学校</t>
    <rPh sb="0" eb="2">
      <t>コウトウ</t>
    </rPh>
    <rPh sb="2" eb="4">
      <t>ガッコウ</t>
    </rPh>
    <phoneticPr fontId="3"/>
  </si>
  <si>
    <t>短期大学</t>
    <rPh sb="0" eb="2">
      <t>タンキ</t>
    </rPh>
    <rPh sb="2" eb="4">
      <t>ダイガク</t>
    </rPh>
    <phoneticPr fontId="3"/>
  </si>
  <si>
    <t>高等工業専門学校</t>
    <rPh sb="0" eb="2">
      <t>コウトウ</t>
    </rPh>
    <rPh sb="2" eb="4">
      <t>コウギョウ</t>
    </rPh>
    <rPh sb="4" eb="6">
      <t>センモン</t>
    </rPh>
    <rPh sb="6" eb="8">
      <t>ガッコウ</t>
    </rPh>
    <phoneticPr fontId="3"/>
  </si>
  <si>
    <t>大学</t>
    <rPh sb="0" eb="2">
      <t>ダイガク</t>
    </rPh>
    <phoneticPr fontId="3"/>
  </si>
  <si>
    <t>～選択肢省略　「業種」Sheet参照～</t>
    <rPh sb="1" eb="4">
      <t>センタクシ</t>
    </rPh>
    <rPh sb="4" eb="6">
      <t>ショウリャク</t>
    </rPh>
    <phoneticPr fontId="2"/>
  </si>
  <si>
    <t>4人以下</t>
  </si>
  <si>
    <t>5～9人</t>
  </si>
  <si>
    <t>10～19人</t>
  </si>
  <si>
    <t>20～29人</t>
  </si>
  <si>
    <t>30～49人</t>
  </si>
  <si>
    <t>50～99人</t>
  </si>
  <si>
    <t>100～299人</t>
  </si>
  <si>
    <t>300～499人</t>
  </si>
  <si>
    <t>500～999人</t>
  </si>
  <si>
    <t>1000～1999人</t>
  </si>
  <si>
    <t>2000～4999人</t>
  </si>
  <si>
    <t>5000人以上</t>
  </si>
  <si>
    <t>公務（官公庁）</t>
  </si>
  <si>
    <t>～選択肢省略　「職種1」「職種2」Sheet参照～</t>
    <rPh sb="1" eb="4">
      <t>センタクシ</t>
    </rPh>
    <rPh sb="4" eb="6">
      <t>ショウリャク</t>
    </rPh>
    <phoneticPr fontId="2"/>
  </si>
  <si>
    <t>アンケートタイトル：生活に関するアンケート</t>
    <rPh sb="10" eb="12">
      <t>セイカツ</t>
    </rPh>
    <rPh sb="13" eb="14">
      <t>カン</t>
    </rPh>
    <phoneticPr fontId="2"/>
  </si>
  <si>
    <t>備考　（その他エラー条件、提示画像ファイル名など）</t>
    <rPh sb="0" eb="2">
      <t>ビコウ</t>
    </rPh>
    <rPh sb="6" eb="7">
      <t>タ</t>
    </rPh>
    <rPh sb="10" eb="12">
      <t>ジョウケン</t>
    </rPh>
    <rPh sb="13" eb="15">
      <t>テイジ</t>
    </rPh>
    <rPh sb="15" eb="17">
      <t>ガゾウ</t>
    </rPh>
    <rPh sb="21" eb="22">
      <t>メイ</t>
    </rPh>
    <phoneticPr fontId="2"/>
  </si>
  <si>
    <t>質問番号</t>
    <rPh sb="0" eb="4">
      <t>シツモンバンゴウ</t>
    </rPh>
    <phoneticPr fontId="2"/>
  </si>
  <si>
    <t>３</t>
  </si>
  <si>
    <t>４</t>
  </si>
  <si>
    <t>５</t>
  </si>
  <si>
    <t>６</t>
  </si>
  <si>
    <t>属性</t>
  </si>
  <si>
    <t>基幹</t>
  </si>
  <si>
    <t>参考指標</t>
  </si>
  <si>
    <t>(2)</t>
    <phoneticPr fontId="2"/>
  </si>
  <si>
    <t>SA</t>
    <phoneticPr fontId="2"/>
  </si>
  <si>
    <t>SAマトリクス</t>
    <phoneticPr fontId="2"/>
  </si>
  <si>
    <t>（回答はいくつでも）</t>
    <phoneticPr fontId="2"/>
  </si>
  <si>
    <t>（回答は1つ）</t>
    <phoneticPr fontId="2"/>
  </si>
  <si>
    <t>あなたの年齢をお答えください。</t>
    <rPh sb="4" eb="6">
      <t>ネンレイ</t>
    </rPh>
    <phoneticPr fontId="2"/>
  </si>
  <si>
    <t>（　　　　　）歳</t>
    <rPh sb="7" eb="8">
      <t>サイ</t>
    </rPh>
    <phoneticPr fontId="2"/>
  </si>
  <si>
    <t>１</t>
    <phoneticPr fontId="2"/>
  </si>
  <si>
    <t>9</t>
    <phoneticPr fontId="2"/>
  </si>
  <si>
    <t>労働力調査を元に作成（三宅）</t>
    <rPh sb="0" eb="3">
      <t>ロウドウリョク</t>
    </rPh>
    <rPh sb="3" eb="5">
      <t>チョウサ</t>
    </rPh>
    <rPh sb="6" eb="7">
      <t>モト</t>
    </rPh>
    <rPh sb="8" eb="10">
      <t>サクセイ</t>
    </rPh>
    <rPh sb="11" eb="13">
      <t>ミヤケ</t>
    </rPh>
    <phoneticPr fontId="2"/>
  </si>
  <si>
    <t>会社などの役員</t>
    <rPh sb="0" eb="2">
      <t>カイシャ</t>
    </rPh>
    <rPh sb="5" eb="7">
      <t>ヤクイン</t>
    </rPh>
    <phoneticPr fontId="2"/>
  </si>
  <si>
    <t>自営業主（雇い人あり）</t>
    <rPh sb="0" eb="3">
      <t>ジエイギョウ</t>
    </rPh>
    <rPh sb="3" eb="4">
      <t>シュ</t>
    </rPh>
    <rPh sb="5" eb="6">
      <t>ヤトイ</t>
    </rPh>
    <rPh sb="7" eb="8">
      <t>ニン</t>
    </rPh>
    <phoneticPr fontId="2"/>
  </si>
  <si>
    <t>自営業主（雇い人なし）</t>
    <rPh sb="0" eb="3">
      <t>ジエイギョウ</t>
    </rPh>
    <rPh sb="3" eb="4">
      <t>シュ</t>
    </rPh>
    <rPh sb="5" eb="6">
      <t>ヤトイ</t>
    </rPh>
    <rPh sb="7" eb="8">
      <t>ニン</t>
    </rPh>
    <phoneticPr fontId="2"/>
  </si>
  <si>
    <t>内職</t>
    <rPh sb="0" eb="2">
      <t>ナイショク</t>
    </rPh>
    <phoneticPr fontId="2"/>
  </si>
  <si>
    <t>正規の職員・従業員</t>
    <rPh sb="0" eb="2">
      <t>セイキ</t>
    </rPh>
    <rPh sb="3" eb="5">
      <t>ショクイン</t>
    </rPh>
    <rPh sb="6" eb="9">
      <t>ジュウギョウイン</t>
    </rPh>
    <phoneticPr fontId="2"/>
  </si>
  <si>
    <t>労働者派遣事業所の派遣社員</t>
    <rPh sb="0" eb="3">
      <t>ロウドウシャ</t>
    </rPh>
    <rPh sb="3" eb="5">
      <t>ハケン</t>
    </rPh>
    <rPh sb="5" eb="7">
      <t>ジギョウ</t>
    </rPh>
    <rPh sb="7" eb="8">
      <t>ショ</t>
    </rPh>
    <rPh sb="9" eb="11">
      <t>ハケン</t>
    </rPh>
    <rPh sb="11" eb="13">
      <t>シャイン</t>
    </rPh>
    <phoneticPr fontId="2"/>
  </si>
  <si>
    <t>契約社員</t>
    <rPh sb="0" eb="2">
      <t>ケイヤク</t>
    </rPh>
    <rPh sb="2" eb="4">
      <t>シャイン</t>
    </rPh>
    <phoneticPr fontId="2"/>
  </si>
  <si>
    <t>嘱託</t>
    <rPh sb="0" eb="2">
      <t>ショクタク</t>
    </rPh>
    <phoneticPr fontId="2"/>
  </si>
  <si>
    <t>表示条件
（回答対象）</t>
    <rPh sb="0" eb="2">
      <t>ヒョウジ</t>
    </rPh>
    <rPh sb="2" eb="4">
      <t>ジョウケン</t>
    </rPh>
    <rPh sb="6" eb="8">
      <t>カイトウ</t>
    </rPh>
    <rPh sb="8" eb="10">
      <t>タイショウ</t>
    </rPh>
    <phoneticPr fontId="2"/>
  </si>
  <si>
    <t>10</t>
    <phoneticPr fontId="2"/>
  </si>
  <si>
    <t>表側</t>
    <rPh sb="0" eb="2">
      <t>ヒョウソク</t>
    </rPh>
    <phoneticPr fontId="2"/>
  </si>
  <si>
    <t>1回</t>
    <rPh sb="1" eb="2">
      <t>カイ</t>
    </rPh>
    <phoneticPr fontId="2"/>
  </si>
  <si>
    <t>コメント</t>
    <phoneticPr fontId="2"/>
  </si>
  <si>
    <t>２</t>
    <phoneticPr fontId="2"/>
  </si>
  <si>
    <t>７</t>
    <phoneticPr fontId="2"/>
  </si>
  <si>
    <t>８</t>
    <phoneticPr fontId="2"/>
  </si>
  <si>
    <t>９</t>
  </si>
  <si>
    <t>１０</t>
  </si>
  <si>
    <t>１１</t>
  </si>
  <si>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2"/>
  </si>
  <si>
    <t>あてはまるものはない</t>
    <phoneticPr fontId="2"/>
  </si>
  <si>
    <t>処理しきれないほどの仕事であふれていた</t>
    <rPh sb="0" eb="2">
      <t>ショリ</t>
    </rPh>
    <rPh sb="10" eb="12">
      <t>シゴト</t>
    </rPh>
    <phoneticPr fontId="2"/>
  </si>
  <si>
    <t>労働者の利益を代表して交渉してくれる組織がある、あるいは、そのような手段が確保されていた</t>
    <rPh sb="11" eb="13">
      <t>コウショウ</t>
    </rPh>
    <rPh sb="34" eb="36">
      <t>シュダン</t>
    </rPh>
    <rPh sb="37" eb="39">
      <t>カクホ</t>
    </rPh>
    <phoneticPr fontId="2"/>
  </si>
  <si>
    <t>自分の働きに対する正当な評価を得ていた</t>
    <rPh sb="0" eb="2">
      <t>ジブン</t>
    </rPh>
    <rPh sb="3" eb="4">
      <t>ハタラ</t>
    </rPh>
    <rPh sb="6" eb="7">
      <t>タイ</t>
    </rPh>
    <rPh sb="9" eb="11">
      <t>セイトウ</t>
    </rPh>
    <rPh sb="12" eb="14">
      <t>ヒョウカ</t>
    </rPh>
    <rPh sb="15" eb="16">
      <t>エ</t>
    </rPh>
    <phoneticPr fontId="2"/>
  </si>
  <si>
    <t>性別</t>
    <rPh sb="0" eb="2">
      <t>セイベツ</t>
    </rPh>
    <phoneticPr fontId="2"/>
  </si>
  <si>
    <t>年齢</t>
    <rPh sb="0" eb="2">
      <t>ネンレイ</t>
    </rPh>
    <phoneticPr fontId="2"/>
  </si>
  <si>
    <t>居住地</t>
    <rPh sb="0" eb="3">
      <t>キョジュウチ</t>
    </rPh>
    <phoneticPr fontId="2"/>
  </si>
  <si>
    <t>昨年12月時点のこと</t>
    <rPh sb="0" eb="2">
      <t>サクネン</t>
    </rPh>
    <rPh sb="4" eb="5">
      <t>ガツ</t>
    </rPh>
    <rPh sb="5" eb="7">
      <t>ジテン</t>
    </rPh>
    <phoneticPr fontId="6"/>
  </si>
  <si>
    <t>昨年1年間（1月～12月）のこと</t>
    <rPh sb="0" eb="2">
      <t>サクネン</t>
    </rPh>
    <rPh sb="3" eb="5">
      <t>ネンカン</t>
    </rPh>
    <rPh sb="7" eb="8">
      <t>ガツ</t>
    </rPh>
    <rPh sb="11" eb="12">
      <t>ガツ</t>
    </rPh>
    <phoneticPr fontId="6"/>
  </si>
  <si>
    <t>すべて休暇がとれた（100％）</t>
    <rPh sb="3" eb="5">
      <t>キュウカ</t>
    </rPh>
    <phoneticPr fontId="2"/>
  </si>
  <si>
    <t>おおむね休暇がとれた（75％程度）</t>
    <rPh sb="4" eb="6">
      <t>キュウカ</t>
    </rPh>
    <rPh sb="14" eb="16">
      <t>テイド</t>
    </rPh>
    <phoneticPr fontId="2"/>
  </si>
  <si>
    <t>少ししか休暇がとれなかった（25％程度）</t>
    <rPh sb="0" eb="1">
      <t>スコ</t>
    </rPh>
    <rPh sb="4" eb="6">
      <t>キュウカ</t>
    </rPh>
    <rPh sb="17" eb="19">
      <t>テイド</t>
    </rPh>
    <phoneticPr fontId="2"/>
  </si>
  <si>
    <t>会社・団体等に雇われていた</t>
    <rPh sb="0" eb="2">
      <t>カイシャ</t>
    </rPh>
    <rPh sb="3" eb="5">
      <t>ダンタイ</t>
    </rPh>
    <rPh sb="5" eb="6">
      <t>トウ</t>
    </rPh>
    <rPh sb="7" eb="8">
      <t>ヤト</t>
    </rPh>
    <phoneticPr fontId="2"/>
  </si>
  <si>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</si>
  <si>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2"/>
  </si>
  <si>
    <t>仕事を探していた（開業準備を含む）</t>
    <phoneticPr fontId="2"/>
  </si>
  <si>
    <t>1桁。1～7。</t>
    <rPh sb="1" eb="2">
      <t>ケタ</t>
    </rPh>
    <phoneticPr fontId="2"/>
  </si>
  <si>
    <t>3ケタ。1～168。</t>
    <phoneticPr fontId="2"/>
  </si>
  <si>
    <t>パート・アルバイト</t>
    <phoneticPr fontId="2"/>
  </si>
  <si>
    <t>労働力調査を元に作成（三宅）。パートとアルバイト合体。</t>
    <rPh sb="0" eb="3">
      <t>ロウドウリョク</t>
    </rPh>
    <rPh sb="3" eb="5">
      <t>チョウサ</t>
    </rPh>
    <rPh sb="6" eb="7">
      <t>モト</t>
    </rPh>
    <rPh sb="8" eb="10">
      <t>サクセイ</t>
    </rPh>
    <rPh sb="11" eb="13">
      <t>ミヤケ</t>
    </rPh>
    <rPh sb="24" eb="26">
      <t>ガッタイ</t>
    </rPh>
    <phoneticPr fontId="2"/>
  </si>
  <si>
    <t>昨年12月時点の就業状況、働きかた</t>
    <rPh sb="0" eb="2">
      <t>サクネン</t>
    </rPh>
    <rPh sb="4" eb="5">
      <t>ガツ</t>
    </rPh>
    <rPh sb="5" eb="7">
      <t>ジテン</t>
    </rPh>
    <rPh sb="8" eb="10">
      <t>シュウギョウ</t>
    </rPh>
    <rPh sb="10" eb="12">
      <t>ジョウキョウ</t>
    </rPh>
    <rPh sb="13" eb="14">
      <t>ハタラ</t>
    </rPh>
    <phoneticPr fontId="6"/>
  </si>
  <si>
    <t>昨年12月時点の勤務先、仕事内容</t>
    <rPh sb="0" eb="2">
      <t>サクネン</t>
    </rPh>
    <rPh sb="4" eb="5">
      <t>ガツ</t>
    </rPh>
    <rPh sb="5" eb="7">
      <t>ジテン</t>
    </rPh>
    <rPh sb="8" eb="11">
      <t>キンムサキ</t>
    </rPh>
    <rPh sb="12" eb="14">
      <t>シゴト</t>
    </rPh>
    <rPh sb="14" eb="16">
      <t>ナイヨウ</t>
    </rPh>
    <phoneticPr fontId="6"/>
  </si>
  <si>
    <t>昨年1年間（1月～12月）の生活について</t>
    <rPh sb="0" eb="2">
      <t>サクネン</t>
    </rPh>
    <rPh sb="3" eb="5">
      <t>ネンカン</t>
    </rPh>
    <rPh sb="7" eb="8">
      <t>ガツ</t>
    </rPh>
    <rPh sb="11" eb="12">
      <t>ガツ</t>
    </rPh>
    <rPh sb="14" eb="16">
      <t>セイカツ</t>
    </rPh>
    <phoneticPr fontId="6"/>
  </si>
  <si>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6"/>
  </si>
  <si>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2"/>
  </si>
  <si>
    <t>小学校・中学校</t>
    <rPh sb="0" eb="3">
      <t>ショウガッコウ</t>
    </rPh>
    <rPh sb="4" eb="7">
      <t>チュウガッコウ</t>
    </rPh>
    <phoneticPr fontId="3"/>
  </si>
  <si>
    <t>行った</t>
    <rPh sb="0" eb="1">
      <t>オコナ</t>
    </rPh>
    <phoneticPr fontId="2"/>
  </si>
  <si>
    <t>MA</t>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</si>
  <si>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</si>
  <si>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2"/>
  </si>
  <si>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2"/>
  </si>
  <si>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2"/>
  </si>
  <si>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</si>
  <si>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※残業時間（サービス残業も含む）はカウントし、通勤時間、食事時間、休憩時間は除きます。</t>
  </si>
  <si>
    <t>※回答例：毎日9時から17時まで、休憩1時間で週5日働くと、7×5＝35時間です。</t>
  </si>
  <si>
    <t>※派遣社員として働いていた方は、派遣先のことをお答えください。</t>
    <phoneticPr fontId="2"/>
  </si>
  <si>
    <t>2回</t>
    <rPh sb="1" eb="2">
      <t>カイ</t>
    </rPh>
    <phoneticPr fontId="2"/>
  </si>
  <si>
    <t>3回</t>
    <rPh sb="1" eb="2">
      <t>カイ</t>
    </rPh>
    <phoneticPr fontId="2"/>
  </si>
  <si>
    <t>4回</t>
    <rPh sb="1" eb="2">
      <t>カイ</t>
    </rPh>
    <phoneticPr fontId="2"/>
  </si>
  <si>
    <t>5回</t>
    <rPh sb="1" eb="2">
      <t>カイ</t>
    </rPh>
    <phoneticPr fontId="2"/>
  </si>
  <si>
    <t>機会がなかった</t>
    <rPh sb="0" eb="2">
      <t>キカイ</t>
    </rPh>
    <phoneticPr fontId="2"/>
  </si>
  <si>
    <t>機会はあったが、受けなかった</t>
    <rPh sb="0" eb="2">
      <t>キカイ</t>
    </rPh>
    <rPh sb="8" eb="9">
      <t>ウ</t>
    </rPh>
    <phoneticPr fontId="2"/>
  </si>
  <si>
    <t>（仕事関連）</t>
    <rPh sb="1" eb="3">
      <t>シゴト</t>
    </rPh>
    <rPh sb="3" eb="5">
      <t>カンレン</t>
    </rPh>
    <phoneticPr fontId="2"/>
  </si>
  <si>
    <t>雇用契約を更新した（自動更新を含む）</t>
    <rPh sb="0" eb="2">
      <t>コヨウ</t>
    </rPh>
    <rPh sb="2" eb="4">
      <t>ケイヤク</t>
    </rPh>
    <rPh sb="5" eb="7">
      <t>コウシン</t>
    </rPh>
    <rPh sb="10" eb="12">
      <t>ジドウ</t>
    </rPh>
    <rPh sb="12" eb="14">
      <t>コウシン</t>
    </rPh>
    <rPh sb="15" eb="16">
      <t>フク</t>
    </rPh>
    <phoneticPr fontId="2"/>
  </si>
  <si>
    <t>自己啓発</t>
    <rPh sb="0" eb="2">
      <t>ジコ</t>
    </rPh>
    <rPh sb="2" eb="4">
      <t>ケイハツ</t>
    </rPh>
    <phoneticPr fontId="2"/>
  </si>
  <si>
    <t>通学のかたわらに仕事をしていた</t>
    <rPh sb="0" eb="2">
      <t>ツウガク</t>
    </rPh>
    <rPh sb="8" eb="10">
      <t>シゴト</t>
    </rPh>
    <phoneticPr fontId="2"/>
  </si>
  <si>
    <t>家事などのかたわらに仕事をしていた</t>
    <rPh sb="0" eb="2">
      <t>カジ</t>
    </rPh>
    <rPh sb="10" eb="12">
      <t>シゴト</t>
    </rPh>
    <phoneticPr fontId="2"/>
  </si>
  <si>
    <t>介護をしていた（どこにも勤めていない）</t>
    <rPh sb="0" eb="2">
      <t>カイゴ</t>
    </rPh>
    <rPh sb="12" eb="13">
      <t>ツト</t>
    </rPh>
    <phoneticPr fontId="2"/>
  </si>
  <si>
    <t>昇進・昇格した</t>
    <rPh sb="0" eb="2">
      <t>ショウシン</t>
    </rPh>
    <rPh sb="3" eb="5">
      <t>ショウカク</t>
    </rPh>
    <phoneticPr fontId="2"/>
  </si>
  <si>
    <t>降格した</t>
    <rPh sb="0" eb="2">
      <t>コウカク</t>
    </rPh>
    <phoneticPr fontId="2"/>
  </si>
  <si>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3"/>
  </si>
  <si>
    <r>
      <rPr>
        <sz val="9"/>
        <color rgb="FFFF0000"/>
        <rFont val="メイリオ"/>
        <family val="3"/>
        <charset val="128"/>
      </rPr>
      <t>週に</t>
    </r>
    <r>
      <rPr>
        <sz val="9"/>
        <rFont val="メイリオ"/>
        <family val="3"/>
        <charset val="128"/>
      </rPr>
      <t>　合計で(　　　　　)時間</t>
    </r>
    <phoneticPr fontId="2"/>
  </si>
  <si>
    <t>あてはまる</t>
    <phoneticPr fontId="2"/>
  </si>
  <si>
    <t>どちらかというとあてはまる</t>
    <phoneticPr fontId="1"/>
  </si>
  <si>
    <t>どちらともいえない</t>
    <phoneticPr fontId="2"/>
  </si>
  <si>
    <t>どちらかというとあてはまらない</t>
    <phoneticPr fontId="1"/>
  </si>
  <si>
    <t>あてはまらない</t>
    <phoneticPr fontId="1"/>
  </si>
  <si>
    <t>介護休業を取得した</t>
    <rPh sb="0" eb="2">
      <t>カイゴ</t>
    </rPh>
    <rPh sb="2" eb="4">
      <t>キュウギョウ</t>
    </rPh>
    <rPh sb="5" eb="7">
      <t>シュトク</t>
    </rPh>
    <phoneticPr fontId="2"/>
  </si>
  <si>
    <t>あてはまる</t>
    <phoneticPr fontId="1"/>
  </si>
  <si>
    <t>業務全体を理解して仕事をしていた</t>
    <rPh sb="0" eb="2">
      <t>ギョウム</t>
    </rPh>
    <rPh sb="2" eb="4">
      <t>ゼンタイ</t>
    </rPh>
    <rPh sb="5" eb="7">
      <t>リカイ</t>
    </rPh>
    <rPh sb="9" eb="11">
      <t>シゴト</t>
    </rPh>
    <phoneticPr fontId="2"/>
  </si>
  <si>
    <t>おもに仕事をしていた（原則週5日以上の勤務）</t>
    <rPh sb="3" eb="5">
      <t>シゴト</t>
    </rPh>
    <rPh sb="11" eb="13">
      <t>ゲンソク</t>
    </rPh>
    <rPh sb="13" eb="14">
      <t>シュウ</t>
    </rPh>
    <rPh sb="15" eb="16">
      <t>ニチ</t>
    </rPh>
    <rPh sb="16" eb="18">
      <t>イジョウ</t>
    </rPh>
    <rPh sb="19" eb="21">
      <t>キンム</t>
    </rPh>
    <phoneticPr fontId="2"/>
  </si>
  <si>
    <t>おもに仕事をしていた（原則週5日未満の勤務）</t>
    <rPh sb="3" eb="5">
      <t>シゴト</t>
    </rPh>
    <rPh sb="11" eb="13">
      <t>ゲンソク</t>
    </rPh>
    <rPh sb="13" eb="14">
      <t>シュウ</t>
    </rPh>
    <rPh sb="15" eb="16">
      <t>ニチ</t>
    </rPh>
    <rPh sb="16" eb="18">
      <t>ミマン</t>
    </rPh>
    <rPh sb="19" eb="21">
      <t>キンム</t>
    </rPh>
    <phoneticPr fontId="2"/>
  </si>
  <si>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2"/>
  </si>
  <si>
    <t>通学をしていた（どこにも勤めていない）</t>
    <rPh sb="0" eb="2">
      <t>ツウガク</t>
    </rPh>
    <rPh sb="12" eb="13">
      <t>ツト</t>
    </rPh>
    <phoneticPr fontId="2"/>
  </si>
  <si>
    <t>家事・育児をしていた（どこにも勤めていない）</t>
    <rPh sb="0" eb="2">
      <t>カジ</t>
    </rPh>
    <rPh sb="3" eb="5">
      <t>イクジ</t>
    </rPh>
    <rPh sb="15" eb="16">
      <t>ツト</t>
    </rPh>
    <phoneticPr fontId="2"/>
  </si>
  <si>
    <t>その他（どこにも勤めていない）</t>
    <rPh sb="2" eb="3">
      <t>タ</t>
    </rPh>
    <rPh sb="8" eb="9">
      <t>ツト</t>
    </rPh>
    <phoneticPr fontId="2"/>
  </si>
  <si>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2"/>
  </si>
  <si>
    <t>専修各種学校（専門学校）</t>
    <rPh sb="0" eb="2">
      <t>センシュウ</t>
    </rPh>
    <rPh sb="2" eb="4">
      <t>カクシュ</t>
    </rPh>
    <rPh sb="4" eb="6">
      <t>ガッコウ</t>
    </rPh>
    <rPh sb="7" eb="9">
      <t>センモン</t>
    </rPh>
    <rPh sb="9" eb="11">
      <t>ガッコウ</t>
    </rPh>
    <phoneticPr fontId="3"/>
  </si>
  <si>
    <t>専修各種学校（専門学校）</t>
    <rPh sb="0" eb="2">
      <t>センシュウ</t>
    </rPh>
    <rPh sb="2" eb="4">
      <t>カクシュ</t>
    </rPh>
    <rPh sb="4" eb="6">
      <t>ガッコウ</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</si>
  <si>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2"/>
  </si>
  <si>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</si>
  <si>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2"/>
  </si>
  <si>
    <t>※「1」日単位、「1」時間単位でお答えください。</t>
    <rPh sb="5" eb="7">
      <t>タンイ</t>
    </rPh>
    <rPh sb="13" eb="15">
      <t>タンイ</t>
    </rPh>
    <phoneticPr fontId="2"/>
  </si>
  <si>
    <t>0回（退職したことはない）</t>
    <rPh sb="1" eb="2">
      <t>カイ</t>
    </rPh>
    <rPh sb="3" eb="5">
      <t>タイショク</t>
    </rPh>
    <phoneticPr fontId="2"/>
  </si>
  <si>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2"/>
  </si>
  <si>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2"/>
  </si>
  <si>
    <r>
      <t>自分で仕事の</t>
    </r>
    <r>
      <rPr>
        <sz val="9"/>
        <rFont val="メイリオ"/>
        <family val="3"/>
        <charset val="128"/>
      </rPr>
      <t>やり方を決めることができた</t>
    </r>
    <rPh sb="0" eb="2">
      <t>ジブン</t>
    </rPh>
    <rPh sb="3" eb="5">
      <t>シゴト</t>
    </rPh>
    <rPh sb="8" eb="9">
      <t>カタ</t>
    </rPh>
    <rPh sb="10" eb="11">
      <t>キ</t>
    </rPh>
    <phoneticPr fontId="2"/>
  </si>
  <si>
    <t>仕事を休んでいた（閑散期で仕事がなかった）</t>
    <rPh sb="0" eb="2">
      <t>シゴト</t>
    </rPh>
    <rPh sb="3" eb="4">
      <t>ヤス</t>
    </rPh>
    <rPh sb="9" eb="12">
      <t>カンサンキ</t>
    </rPh>
    <rPh sb="13" eb="15">
      <t>シゴト</t>
    </rPh>
    <phoneticPr fontId="2"/>
  </si>
  <si>
    <t>ほとんど休暇がとれなかった（数％程度）</t>
    <rPh sb="4" eb="6">
      <t>キュウカ</t>
    </rPh>
    <rPh sb="14" eb="15">
      <t>スウ</t>
    </rPh>
    <rPh sb="16" eb="18">
      <t>テイド</t>
    </rPh>
    <phoneticPr fontId="2"/>
  </si>
  <si>
    <t>機会があり、実際に受けた</t>
    <rPh sb="0" eb="2">
      <t>キカイ</t>
    </rPh>
    <rPh sb="6" eb="8">
      <t>ジッサイ</t>
    </rPh>
    <rPh sb="9" eb="10">
      <t>ウ</t>
    </rPh>
    <phoneticPr fontId="2"/>
  </si>
  <si>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2"/>
  </si>
  <si>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2"/>
  </si>
  <si>
    <t>まだ社会人になったことはない</t>
    <rPh sb="2" eb="4">
      <t>シャカイ</t>
    </rPh>
    <rPh sb="4" eb="5">
      <t>ジン</t>
    </rPh>
    <phoneticPr fontId="2"/>
  </si>
  <si>
    <t>全員(ALL)</t>
    <rPh sb="0" eb="2">
      <t>ゼンイン</t>
    </rPh>
    <phoneticPr fontId="2"/>
  </si>
  <si>
    <t>全員(ALL)</t>
    <phoneticPr fontId="2"/>
  </si>
  <si>
    <t>表側</t>
    <phoneticPr fontId="2"/>
  </si>
  <si>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3"/>
  </si>
  <si>
    <t>選択肢1は在学中の人のみ表示</t>
    <rPh sb="0" eb="3">
      <t>センタクシ</t>
    </rPh>
    <phoneticPr fontId="2"/>
  </si>
  <si>
    <t>その他　　具体的に：</t>
    <phoneticPr fontId="2"/>
  </si>
  <si>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2"/>
  </si>
  <si>
    <t>卒業した方はこちら</t>
    <rPh sb="0" eb="2">
      <t>ソツギョウ</t>
    </rPh>
    <rPh sb="4" eb="5">
      <t>ホウ</t>
    </rPh>
    <phoneticPr fontId="2"/>
  </si>
  <si>
    <t>在学中の方はこちら</t>
    <rPh sb="0" eb="3">
      <t>ザイガクチュウ</t>
    </rPh>
    <rPh sb="4" eb="5">
      <t>ホウ</t>
    </rPh>
    <phoneticPr fontId="2"/>
  </si>
  <si>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2"/>
  </si>
  <si>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2"/>
  </si>
  <si>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2"/>
  </si>
  <si>
    <t>上司や先輩等から指導を受けてはいないが、マニュアルを参考にして学んだ</t>
    <rPh sb="5" eb="6">
      <t>トウ</t>
    </rPh>
    <rPh sb="26" eb="28">
      <t>サンコウ</t>
    </rPh>
    <rPh sb="31" eb="32">
      <t>マナ</t>
    </rPh>
    <phoneticPr fontId="2"/>
  </si>
  <si>
    <t>一定の教育プログラムをもとに、上司や先輩等から指導を受けた</t>
    <phoneticPr fontId="2"/>
  </si>
  <si>
    <t>一定の教育プログラムにはなっていなかったが、必要に応じて上司や先輩等から指導を受けた</t>
    <phoneticPr fontId="2"/>
  </si>
  <si>
    <t>新しい知識や技術を習得する機会は全くなかった</t>
    <phoneticPr fontId="2"/>
  </si>
  <si>
    <t>1年間に合計で5時間未満</t>
    <rPh sb="1" eb="3">
      <t>ネンカン</t>
    </rPh>
    <rPh sb="4" eb="6">
      <t>ゴウケイ</t>
    </rPh>
    <rPh sb="10" eb="12">
      <t>ミマン</t>
    </rPh>
    <phoneticPr fontId="2"/>
  </si>
  <si>
    <t>1年間に合計で5～9時間以内</t>
    <phoneticPr fontId="2"/>
  </si>
  <si>
    <t>1年間に合計で10~19時間以内</t>
    <rPh sb="12" eb="14">
      <t>ジカン</t>
    </rPh>
    <rPh sb="14" eb="16">
      <t>イナイ</t>
    </rPh>
    <phoneticPr fontId="2"/>
  </si>
  <si>
    <t>1年間に合計で20~49時間以内</t>
    <rPh sb="12" eb="14">
      <t>ジカン</t>
    </rPh>
    <rPh sb="14" eb="16">
      <t>イナイ</t>
    </rPh>
    <phoneticPr fontId="2"/>
  </si>
  <si>
    <t>1年間に合計で50時間以上</t>
    <rPh sb="9" eb="13">
      <t>ジカンイジョウ</t>
    </rPh>
    <phoneticPr fontId="2"/>
  </si>
  <si>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2"/>
  </si>
  <si>
    <t>表示条件（回答対象）</t>
    <rPh sb="0" eb="2">
      <t>ヒョウジ</t>
    </rPh>
    <rPh sb="2" eb="4">
      <t>ジョウケン</t>
    </rPh>
    <rPh sb="5" eb="7">
      <t>カイトウ</t>
    </rPh>
    <rPh sb="7" eb="9">
      <t>タイショウ</t>
    </rPh>
    <phoneticPr fontId="2"/>
  </si>
  <si>
    <t>※選択肢は大分類毎に表示され、細かく67個に分類されています。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</si>
  <si>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についていた仕事におけるあなたの職種は何ですか。</t>
    </r>
    <phoneticPr fontId="2"/>
  </si>
  <si>
    <t>付属</t>
    <rPh sb="0" eb="2">
      <t>フゾク</t>
    </rPh>
    <phoneticPr fontId="2"/>
  </si>
  <si>
    <t>説明のみ提示</t>
    <rPh sb="0" eb="2">
      <t>セツメイ</t>
    </rPh>
    <rPh sb="4" eb="6">
      <t>テイジ</t>
    </rPh>
    <phoneticPr fontId="2"/>
  </si>
  <si>
    <t>次のページに労働日数、労働時間確認のページを設け、「戻る」ボタンをつける。</t>
    <rPh sb="0" eb="1">
      <t>ツギ</t>
    </rPh>
    <phoneticPr fontId="2"/>
  </si>
  <si>
    <t>学歴</t>
    <rPh sb="0" eb="2">
      <t>ガクレキ</t>
    </rPh>
    <phoneticPr fontId="2"/>
  </si>
  <si>
    <t>11回以上</t>
    <rPh sb="2" eb="3">
      <t>カイ</t>
    </rPh>
    <rPh sb="3" eb="5">
      <t>イジョウ</t>
    </rPh>
    <phoneticPr fontId="2"/>
  </si>
  <si>
    <t>（旧）選択肢</t>
    <rPh sb="1" eb="2">
      <t>キュウ</t>
    </rPh>
    <rPh sb="3" eb="6">
      <t>センタクシ</t>
    </rPh>
    <phoneticPr fontId="2"/>
  </si>
  <si>
    <t>(1) 勤務日を自由に選ぶことができた</t>
    <rPh sb="4" eb="7">
      <t>キンムビ</t>
    </rPh>
    <rPh sb="8" eb="10">
      <t>ジユウ</t>
    </rPh>
    <rPh sb="11" eb="12">
      <t>エラ</t>
    </rPh>
    <phoneticPr fontId="2"/>
  </si>
  <si>
    <t>(2) 勤務時間を自由に選ぶことができた</t>
    <rPh sb="4" eb="6">
      <t>キンム</t>
    </rPh>
    <rPh sb="6" eb="8">
      <t>ジカン</t>
    </rPh>
    <rPh sb="9" eb="11">
      <t>ジユウ</t>
    </rPh>
    <rPh sb="12" eb="13">
      <t>エラ</t>
    </rPh>
    <phoneticPr fontId="2"/>
  </si>
  <si>
    <t>(3) 働く場所を自由に選ぶことができた</t>
    <rPh sb="4" eb="5">
      <t>ハタラ</t>
    </rPh>
    <rPh sb="6" eb="8">
      <t>バショ</t>
    </rPh>
    <rPh sb="9" eb="11">
      <t>ジユウ</t>
    </rPh>
    <rPh sb="12" eb="13">
      <t>エラ</t>
    </rPh>
    <phoneticPr fontId="2"/>
  </si>
  <si>
    <t>勤務日を選ぶことができた</t>
    <rPh sb="0" eb="3">
      <t>キンムビ</t>
    </rPh>
    <rPh sb="4" eb="5">
      <t>エラ</t>
    </rPh>
    <phoneticPr fontId="2"/>
  </si>
  <si>
    <t>勤務時間を選ぶことができた</t>
    <rPh sb="0" eb="2">
      <t>キンム</t>
    </rPh>
    <rPh sb="2" eb="4">
      <t>ジカン</t>
    </rPh>
    <rPh sb="5" eb="6">
      <t>エラ</t>
    </rPh>
    <phoneticPr fontId="2"/>
  </si>
  <si>
    <t>働く場所を選ぶことができた</t>
    <rPh sb="0" eb="1">
      <t>ハタラ</t>
    </rPh>
    <rPh sb="2" eb="4">
      <t>バショ</t>
    </rPh>
    <rPh sb="5" eb="6">
      <t>エラ</t>
    </rPh>
    <phoneticPr fontId="2"/>
  </si>
  <si>
    <t>8. 6回</t>
    <rPh sb="4" eb="5">
      <t>カイ</t>
    </rPh>
    <phoneticPr fontId="2"/>
  </si>
  <si>
    <t>9. 7回</t>
    <rPh sb="4" eb="5">
      <t>カイ</t>
    </rPh>
    <phoneticPr fontId="2"/>
  </si>
  <si>
    <t>10. 8回</t>
    <rPh sb="5" eb="6">
      <t>カイ</t>
    </rPh>
    <phoneticPr fontId="2"/>
  </si>
  <si>
    <t>11. 9回</t>
    <rPh sb="5" eb="6">
      <t>カイ</t>
    </rPh>
    <phoneticPr fontId="2"/>
  </si>
  <si>
    <t>12. 10回</t>
    <rPh sb="6" eb="7">
      <t>カイ</t>
    </rPh>
    <phoneticPr fontId="2"/>
  </si>
  <si>
    <t>13. 11～19回</t>
    <rPh sb="9" eb="10">
      <t>カイ</t>
    </rPh>
    <phoneticPr fontId="2"/>
  </si>
  <si>
    <t>14. 20回以上</t>
    <rPh sb="6" eb="9">
      <t>カイイジョウ</t>
    </rPh>
    <phoneticPr fontId="2"/>
  </si>
  <si>
    <t>6回～10回</t>
    <rPh sb="1" eb="2">
      <t>カイ</t>
    </rPh>
    <rPh sb="5" eb="6">
      <t>カイ</t>
    </rPh>
    <phoneticPr fontId="2"/>
  </si>
  <si>
    <t>1. 人文科学（文学、史学、哲学、心理学、教育学など）</t>
    <rPh sb="3" eb="5">
      <t>ジンブン</t>
    </rPh>
    <rPh sb="5" eb="7">
      <t>カガク</t>
    </rPh>
    <rPh sb="8" eb="10">
      <t>ブンガク</t>
    </rPh>
    <rPh sb="11" eb="13">
      <t>シガク</t>
    </rPh>
    <rPh sb="14" eb="16">
      <t>テツガク</t>
    </rPh>
    <rPh sb="17" eb="20">
      <t>シンリガク</t>
    </rPh>
    <rPh sb="21" eb="24">
      <t>キョウイクガク</t>
    </rPh>
    <phoneticPr fontId="2"/>
  </si>
  <si>
    <t>2. 社会科学（経済学、経営学、商学、法学、政治学など）</t>
    <rPh sb="3" eb="5">
      <t>シャカイ</t>
    </rPh>
    <rPh sb="5" eb="7">
      <t>カガク</t>
    </rPh>
    <rPh sb="8" eb="11">
      <t>ケイザイガク</t>
    </rPh>
    <rPh sb="12" eb="15">
      <t>ケイエイガク</t>
    </rPh>
    <rPh sb="16" eb="18">
      <t>ショウガク</t>
    </rPh>
    <rPh sb="19" eb="21">
      <t>ホウガク</t>
    </rPh>
    <rPh sb="22" eb="25">
      <t>セイジガク</t>
    </rPh>
    <phoneticPr fontId="2"/>
  </si>
  <si>
    <t>3. 自然科学（工学、理学、農学、情報工学など）</t>
    <rPh sb="3" eb="5">
      <t>シゼン</t>
    </rPh>
    <rPh sb="5" eb="7">
      <t>カガク</t>
    </rPh>
    <rPh sb="8" eb="10">
      <t>コウガク</t>
    </rPh>
    <rPh sb="11" eb="13">
      <t>リガク</t>
    </rPh>
    <rPh sb="14" eb="16">
      <t>ノウガク</t>
    </rPh>
    <rPh sb="17" eb="19">
      <t>ジョウホウ</t>
    </rPh>
    <rPh sb="19" eb="21">
      <t>コウガク</t>
    </rPh>
    <phoneticPr fontId="2"/>
  </si>
  <si>
    <t>4. 医学、薬学</t>
    <rPh sb="3" eb="5">
      <t>イガク</t>
    </rPh>
    <rPh sb="6" eb="8">
      <t>ヤクガク</t>
    </rPh>
    <phoneticPr fontId="2"/>
  </si>
  <si>
    <t>5. 建築</t>
    <rPh sb="3" eb="5">
      <t>ケンチク</t>
    </rPh>
    <phoneticPr fontId="2"/>
  </si>
  <si>
    <t>6. 芸術（音楽、美術）</t>
    <rPh sb="3" eb="5">
      <t>ゲイジュツ</t>
    </rPh>
    <rPh sb="6" eb="8">
      <t>オンガク</t>
    </rPh>
    <rPh sb="9" eb="11">
      <t>ビジュツ</t>
    </rPh>
    <phoneticPr fontId="2"/>
  </si>
  <si>
    <t>7. 福祉</t>
    <rPh sb="3" eb="5">
      <t>フクシ</t>
    </rPh>
    <phoneticPr fontId="2"/>
  </si>
  <si>
    <t>8. その他</t>
    <rPh sb="5" eb="6">
      <t>タ</t>
    </rPh>
    <phoneticPr fontId="2"/>
  </si>
  <si>
    <t>人事異動した</t>
    <rPh sb="0" eb="2">
      <t>ジンジ</t>
    </rPh>
    <rPh sb="2" eb="4">
      <t>イドウ</t>
    </rPh>
    <phoneticPr fontId="2"/>
  </si>
  <si>
    <t>その他　具体的に：</t>
    <rPh sb="2" eb="3">
      <t>タ</t>
    </rPh>
    <rPh sb="4" eb="7">
      <t>グタイテキ</t>
    </rPh>
    <phoneticPr fontId="2"/>
  </si>
  <si>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2"/>
  </si>
  <si>
    <t>＜健康保険制度＞</t>
    <rPh sb="1" eb="3">
      <t>ケンコウ</t>
    </rPh>
    <rPh sb="3" eb="5">
      <t>ホケン</t>
    </rPh>
    <rPh sb="5" eb="7">
      <t>セイド</t>
    </rPh>
    <phoneticPr fontId="2"/>
  </si>
  <si>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2"/>
  </si>
  <si>
    <t>はい</t>
    <phoneticPr fontId="2"/>
  </si>
  <si>
    <t>いいえ</t>
    <phoneticPr fontId="2"/>
  </si>
  <si>
    <t>自営業主（雇い人あり）</t>
    <rPh sb="0" eb="3">
      <t>ジエイギョウ</t>
    </rPh>
    <rPh sb="3" eb="4">
      <t>ヌシ</t>
    </rPh>
    <rPh sb="5" eb="6">
      <t>ヤト</t>
    </rPh>
    <rPh sb="7" eb="8">
      <t>ビト</t>
    </rPh>
    <phoneticPr fontId="2"/>
  </si>
  <si>
    <t>自営業主（雇い人なし、フリーランサー、内職を含む）</t>
    <rPh sb="0" eb="3">
      <t>ジエイギョウ</t>
    </rPh>
    <rPh sb="3" eb="4">
      <t>ヌシ</t>
    </rPh>
    <rPh sb="5" eb="6">
      <t>ヤト</t>
    </rPh>
    <rPh sb="7" eb="8">
      <t>ビト</t>
    </rPh>
    <rPh sb="19" eb="21">
      <t>ナイショク</t>
    </rPh>
    <rPh sb="22" eb="23">
      <t>フク</t>
    </rPh>
    <phoneticPr fontId="2"/>
  </si>
  <si>
    <t>家族の仕事の手伝い</t>
    <rPh sb="0" eb="2">
      <t>カゾク</t>
    </rPh>
    <rPh sb="3" eb="5">
      <t>シゴト</t>
    </rPh>
    <rPh sb="6" eb="8">
      <t>テツダ</t>
    </rPh>
    <phoneticPr fontId="2"/>
  </si>
  <si>
    <t>（回答は半角数字で入力）</t>
    <rPh sb="1" eb="3">
      <t>カイトウ</t>
    </rPh>
    <rPh sb="4" eb="6">
      <t>ハンカク</t>
    </rPh>
    <rPh sb="6" eb="8">
      <t>スウジ</t>
    </rPh>
    <rPh sb="9" eb="11">
      <t>ニュウリョク</t>
    </rPh>
    <phoneticPr fontId="2"/>
  </si>
  <si>
    <t>働き方改革</t>
    <rPh sb="0" eb="1">
      <t>ハタラ</t>
    </rPh>
    <rPh sb="2" eb="3">
      <t>カタ</t>
    </rPh>
    <rPh sb="3" eb="5">
      <t>カイカク</t>
    </rPh>
    <phoneticPr fontId="2"/>
  </si>
  <si>
    <t>（１）就業形態</t>
    <rPh sb="3" eb="5">
      <t>シュウギョウ</t>
    </rPh>
    <rPh sb="5" eb="7">
      <t>ケイタイ</t>
    </rPh>
    <phoneticPr fontId="2"/>
  </si>
  <si>
    <t>（２）仕事内容</t>
    <rPh sb="3" eb="5">
      <t>シゴト</t>
    </rPh>
    <rPh sb="5" eb="7">
      <t>ナイヨウ</t>
    </rPh>
    <phoneticPr fontId="2"/>
  </si>
  <si>
    <t>身体的な怪我を負う人が発生した</t>
    <rPh sb="0" eb="3">
      <t>シンタイテキ</t>
    </rPh>
    <rPh sb="4" eb="6">
      <t>ケガ</t>
    </rPh>
    <rPh sb="7" eb="8">
      <t>オ</t>
    </rPh>
    <rPh sb="9" eb="10">
      <t>ヒト</t>
    </rPh>
    <rPh sb="11" eb="13">
      <t>ハッセイ</t>
    </rPh>
    <phoneticPr fontId="2"/>
  </si>
  <si>
    <t>ストレスによって、精神的に病んでしまう人が発生した</t>
    <rPh sb="9" eb="12">
      <t>セイシンテキ</t>
    </rPh>
    <rPh sb="13" eb="14">
      <t>ヤ</t>
    </rPh>
    <rPh sb="19" eb="20">
      <t>ヒト</t>
    </rPh>
    <rPh sb="21" eb="23">
      <t>ハッセイ</t>
    </rPh>
    <phoneticPr fontId="2"/>
  </si>
  <si>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2"/>
  </si>
  <si>
    <t>その仕事の内容は、主な仕事と同じ内容</t>
    <rPh sb="2" eb="4">
      <t>シゴト</t>
    </rPh>
    <rPh sb="5" eb="7">
      <t>ナイヨウ</t>
    </rPh>
    <rPh sb="9" eb="10">
      <t>オモ</t>
    </rPh>
    <rPh sb="11" eb="13">
      <t>シゴト</t>
    </rPh>
    <rPh sb="14" eb="15">
      <t>オナ</t>
    </rPh>
    <rPh sb="16" eb="18">
      <t>ナイヨウ</t>
    </rPh>
    <phoneticPr fontId="2"/>
  </si>
  <si>
    <t>その仕事の内容は、主な仕事と同じ内容ではない</t>
    <rPh sb="2" eb="4">
      <t>シゴト</t>
    </rPh>
    <rPh sb="5" eb="7">
      <t>ナイヨウ</t>
    </rPh>
    <rPh sb="9" eb="10">
      <t>オモ</t>
    </rPh>
    <rPh sb="11" eb="13">
      <t>シゴト</t>
    </rPh>
    <rPh sb="14" eb="15">
      <t>オナ</t>
    </rPh>
    <rPh sb="16" eb="18">
      <t>ナイヨウ</t>
    </rPh>
    <phoneticPr fontId="2"/>
  </si>
  <si>
    <t>11</t>
    <phoneticPr fontId="2"/>
  </si>
  <si>
    <t>小物類の製造・販売</t>
    <rPh sb="0" eb="2">
      <t>コモノ</t>
    </rPh>
    <rPh sb="2" eb="3">
      <t>ルイ</t>
    </rPh>
    <rPh sb="4" eb="6">
      <t>セイゾウ</t>
    </rPh>
    <rPh sb="7" eb="9">
      <t>ハンバイ</t>
    </rPh>
    <phoneticPr fontId="2"/>
  </si>
  <si>
    <t>ドライバー・配達作業員</t>
    <rPh sb="6" eb="8">
      <t>ハイタツ</t>
    </rPh>
    <rPh sb="8" eb="11">
      <t>サギョウイン</t>
    </rPh>
    <phoneticPr fontId="2"/>
  </si>
  <si>
    <t>飲食店・小売店のスタッフ</t>
    <rPh sb="0" eb="2">
      <t>インショク</t>
    </rPh>
    <rPh sb="2" eb="3">
      <t>テン</t>
    </rPh>
    <rPh sb="4" eb="6">
      <t>コウリ</t>
    </rPh>
    <rPh sb="6" eb="7">
      <t>テン</t>
    </rPh>
    <phoneticPr fontId="2"/>
  </si>
  <si>
    <t>介護・看護スタッフ</t>
    <rPh sb="0" eb="2">
      <t>カイゴ</t>
    </rPh>
    <rPh sb="3" eb="5">
      <t>カンゴ</t>
    </rPh>
    <phoneticPr fontId="2"/>
  </si>
  <si>
    <t>育児スタッフ</t>
    <rPh sb="0" eb="2">
      <t>イクジ</t>
    </rPh>
    <phoneticPr fontId="2"/>
  </si>
  <si>
    <t>試験監督・採点手伝い</t>
    <rPh sb="0" eb="2">
      <t>シケン</t>
    </rPh>
    <rPh sb="2" eb="4">
      <t>カントク</t>
    </rPh>
    <rPh sb="5" eb="7">
      <t>サイテン</t>
    </rPh>
    <rPh sb="7" eb="9">
      <t>テツダ</t>
    </rPh>
    <phoneticPr fontId="2"/>
  </si>
  <si>
    <t>アンケートの回答</t>
    <rPh sb="6" eb="8">
      <t>カイトウ</t>
    </rPh>
    <phoneticPr fontId="2"/>
  </si>
  <si>
    <t>12</t>
    <phoneticPr fontId="2"/>
  </si>
  <si>
    <t>昨年1年間（1月～12月）の副業について</t>
    <rPh sb="0" eb="2">
      <t>サクネン</t>
    </rPh>
    <rPh sb="3" eb="5">
      <t>ネンカン</t>
    </rPh>
    <rPh sb="7" eb="8">
      <t>ガツ</t>
    </rPh>
    <rPh sb="11" eb="12">
      <t>ガツ</t>
    </rPh>
    <rPh sb="14" eb="16">
      <t>フクギョウ</t>
    </rPh>
    <phoneticPr fontId="6"/>
  </si>
  <si>
    <t>配偶者有無</t>
    <rPh sb="0" eb="3">
      <t>ハイグウシャ</t>
    </rPh>
    <rPh sb="3" eb="5">
      <t>ウム</t>
    </rPh>
    <phoneticPr fontId="2"/>
  </si>
  <si>
    <t>子ども有無</t>
    <rPh sb="0" eb="1">
      <t>コ</t>
    </rPh>
    <rPh sb="3" eb="5">
      <t>ウム</t>
    </rPh>
    <phoneticPr fontId="2"/>
  </si>
  <si>
    <t>子ども人数</t>
    <rPh sb="0" eb="1">
      <t>コ</t>
    </rPh>
    <rPh sb="3" eb="5">
      <t>ニンズウ</t>
    </rPh>
    <phoneticPr fontId="2"/>
  </si>
  <si>
    <t>子ども年齢</t>
    <rPh sb="0" eb="1">
      <t>コ</t>
    </rPh>
    <rPh sb="3" eb="5">
      <t>ネンレイ</t>
    </rPh>
    <phoneticPr fontId="2"/>
  </si>
  <si>
    <t>子どもがいる女性のキャリアについて</t>
    <rPh sb="0" eb="1">
      <t>コ</t>
    </rPh>
    <rPh sb="6" eb="8">
      <t>ジョセイ</t>
    </rPh>
    <phoneticPr fontId="6"/>
  </si>
  <si>
    <t>■あなた自身やあなたのご家族についておたずねします。</t>
    <rPh sb="4" eb="6">
      <t>ジシン</t>
    </rPh>
    <rPh sb="12" eb="14">
      <t>カゾク</t>
    </rPh>
    <phoneticPr fontId="2"/>
  </si>
  <si>
    <t>現在、配偶者（事実婚を含む）の方がいらっしゃいますか。</t>
    <rPh sb="7" eb="10">
      <t>ジジツコン</t>
    </rPh>
    <rPh sb="11" eb="12">
      <t>フク</t>
    </rPh>
    <phoneticPr fontId="2"/>
  </si>
  <si>
    <t>1</t>
    <phoneticPr fontId="3"/>
  </si>
  <si>
    <t>配偶者がいる</t>
  </si>
  <si>
    <t>2</t>
    <phoneticPr fontId="3"/>
  </si>
  <si>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</si>
  <si>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</si>
  <si>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</si>
  <si>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</si>
  <si>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</si>
  <si>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2"/>
  </si>
  <si>
    <t>2ケタ。1～99。</t>
    <phoneticPr fontId="2"/>
  </si>
  <si>
    <t>（　　　　）人</t>
    <rPh sb="6" eb="7">
      <t>ヒト</t>
    </rPh>
    <phoneticPr fontId="2"/>
  </si>
  <si>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2"/>
  </si>
  <si>
    <t>MAX10人まで子どもの年齢を聴取
2ケタ。0～99。
第一子より第二子の方が年上だったらエラー（以降同様。同じ年齢は双子がいるのでOK。）
戻るボタンをつける。次の画面で回答の確認ページを設ける。</t>
    <rPh sb="5" eb="6">
      <t>ニン</t>
    </rPh>
    <rPh sb="8" eb="9">
      <t>コ</t>
    </rPh>
    <rPh sb="12" eb="14">
      <t>ネンレイ</t>
    </rPh>
    <rPh sb="15" eb="17">
      <t>チョウシュ</t>
    </rPh>
    <rPh sb="71" eb="72">
      <t>モド</t>
    </rPh>
    <rPh sb="81" eb="82">
      <t>ツギ</t>
    </rPh>
    <rPh sb="83" eb="85">
      <t>ガメン</t>
    </rPh>
    <rPh sb="86" eb="88">
      <t>カイトウ</t>
    </rPh>
    <rPh sb="89" eb="91">
      <t>カクニン</t>
    </rPh>
    <rPh sb="95" eb="96">
      <t>モウ</t>
    </rPh>
    <phoneticPr fontId="2"/>
  </si>
  <si>
    <t>第一子（　　　　）歳</t>
    <rPh sb="0" eb="1">
      <t>ダイ</t>
    </rPh>
    <rPh sb="1" eb="3">
      <t>イッシ</t>
    </rPh>
    <rPh sb="9" eb="10">
      <t>サイ</t>
    </rPh>
    <phoneticPr fontId="2"/>
  </si>
  <si>
    <t>第二子（　　　　）歳</t>
    <rPh sb="0" eb="1">
      <t>ダイ</t>
    </rPh>
    <rPh sb="1" eb="2">
      <t>ニ</t>
    </rPh>
    <rPh sb="2" eb="3">
      <t>シ</t>
    </rPh>
    <rPh sb="9" eb="10">
      <t>サイ</t>
    </rPh>
    <phoneticPr fontId="2"/>
  </si>
  <si>
    <t>第三子（　　　　）歳</t>
    <rPh sb="0" eb="1">
      <t>ダイ</t>
    </rPh>
    <rPh sb="1" eb="2">
      <t>サン</t>
    </rPh>
    <rPh sb="2" eb="3">
      <t>シ</t>
    </rPh>
    <rPh sb="9" eb="10">
      <t>サイ</t>
    </rPh>
    <phoneticPr fontId="2"/>
  </si>
  <si>
    <t>第四子（　　　　）歳</t>
    <rPh sb="0" eb="1">
      <t>ダイ</t>
    </rPh>
    <rPh sb="1" eb="2">
      <t>ヨン</t>
    </rPh>
    <rPh sb="2" eb="3">
      <t>シ</t>
    </rPh>
    <rPh sb="9" eb="10">
      <t>サイ</t>
    </rPh>
    <phoneticPr fontId="2"/>
  </si>
  <si>
    <t>第五子（　　　　）歳</t>
    <rPh sb="0" eb="1">
      <t>ダイ</t>
    </rPh>
    <rPh sb="2" eb="3">
      <t>コ</t>
    </rPh>
    <rPh sb="9" eb="10">
      <t>サイ</t>
    </rPh>
    <phoneticPr fontId="2"/>
  </si>
  <si>
    <t>第六子（　　　　）歳</t>
    <rPh sb="0" eb="1">
      <t>ダイ</t>
    </rPh>
    <rPh sb="1" eb="2">
      <t>ロク</t>
    </rPh>
    <rPh sb="2" eb="3">
      <t>シ</t>
    </rPh>
    <rPh sb="9" eb="10">
      <t>サイ</t>
    </rPh>
    <phoneticPr fontId="2"/>
  </si>
  <si>
    <t>(7)</t>
  </si>
  <si>
    <t>第七子（　　　　）歳</t>
    <rPh sb="0" eb="1">
      <t>ダイ</t>
    </rPh>
    <rPh sb="1" eb="2">
      <t>ナナ</t>
    </rPh>
    <rPh sb="2" eb="3">
      <t>シ</t>
    </rPh>
    <rPh sb="9" eb="10">
      <t>サイ</t>
    </rPh>
    <phoneticPr fontId="2"/>
  </si>
  <si>
    <t>(8)</t>
  </si>
  <si>
    <t>第八子（　　　　）歳</t>
    <rPh sb="0" eb="1">
      <t>ダイ</t>
    </rPh>
    <rPh sb="1" eb="2">
      <t>ハチ</t>
    </rPh>
    <rPh sb="2" eb="3">
      <t>シ</t>
    </rPh>
    <rPh sb="9" eb="10">
      <t>サイ</t>
    </rPh>
    <phoneticPr fontId="2"/>
  </si>
  <si>
    <t>(9)</t>
  </si>
  <si>
    <t>第九子（　　　　）歳</t>
    <rPh sb="0" eb="1">
      <t>ダイ</t>
    </rPh>
    <rPh sb="1" eb="2">
      <t>キュウ</t>
    </rPh>
    <rPh sb="2" eb="3">
      <t>シ</t>
    </rPh>
    <rPh sb="9" eb="10">
      <t>サイ</t>
    </rPh>
    <phoneticPr fontId="2"/>
  </si>
  <si>
    <t>(10)</t>
  </si>
  <si>
    <t>第十子（　　　　）歳</t>
    <rPh sb="0" eb="1">
      <t>ダイ</t>
    </rPh>
    <rPh sb="1" eb="2">
      <t>ジュウ</t>
    </rPh>
    <rPh sb="2" eb="3">
      <t>シ</t>
    </rPh>
    <rPh sb="9" eb="10">
      <t>サイ</t>
    </rPh>
    <phoneticPr fontId="2"/>
  </si>
  <si>
    <t>表頭</t>
    <rPh sb="0" eb="2">
      <t>ヒョウトウ</t>
    </rPh>
    <phoneticPr fontId="2"/>
  </si>
  <si>
    <t>1月</t>
    <rPh sb="1" eb="2">
      <t>ガツ</t>
    </rPh>
    <phoneticPr fontId="2"/>
  </si>
  <si>
    <t>4月</t>
  </si>
  <si>
    <t>働いていなかった</t>
    <rPh sb="0" eb="1">
      <t>ハタラ</t>
    </rPh>
    <phoneticPr fontId="2"/>
  </si>
  <si>
    <t>会社・団体に雇われていた</t>
    <rPh sb="0" eb="2">
      <t>カイシャ</t>
    </rPh>
    <rPh sb="3" eb="5">
      <t>ダンタイ</t>
    </rPh>
    <rPh sb="6" eb="7">
      <t>ヤト</t>
    </rPh>
    <phoneticPr fontId="2"/>
  </si>
  <si>
    <t>その他</t>
    <rPh sb="2" eb="3">
      <t>タ</t>
    </rPh>
    <phoneticPr fontId="2"/>
  </si>
  <si>
    <t>介護・看護のため</t>
    <rPh sb="0" eb="2">
      <t>カイゴ</t>
    </rPh>
    <rPh sb="3" eb="5">
      <t>カンゴ</t>
    </rPh>
    <phoneticPr fontId="2"/>
  </si>
  <si>
    <t>もっともあてはまるもの（回答は1つだけ）</t>
    <phoneticPr fontId="2"/>
  </si>
  <si>
    <t>13</t>
    <phoneticPr fontId="2"/>
  </si>
  <si>
    <t>育児短時間勤務制度</t>
    <rPh sb="0" eb="2">
      <t>イクジ</t>
    </rPh>
    <rPh sb="2" eb="5">
      <t>タンジカン</t>
    </rPh>
    <rPh sb="5" eb="7">
      <t>キンム</t>
    </rPh>
    <rPh sb="7" eb="9">
      <t>セイド</t>
    </rPh>
    <phoneticPr fontId="2"/>
  </si>
  <si>
    <t>どれも利用していない</t>
    <rPh sb="3" eb="5">
      <t>リヨウ</t>
    </rPh>
    <phoneticPr fontId="2"/>
  </si>
  <si>
    <t>育児・子育てのため</t>
    <rPh sb="0" eb="2">
      <t>イクジ</t>
    </rPh>
    <rPh sb="3" eb="5">
      <t>コソダ</t>
    </rPh>
    <phoneticPr fontId="2"/>
  </si>
  <si>
    <t>睡眠</t>
    <rPh sb="0" eb="2">
      <t>スイミン</t>
    </rPh>
    <phoneticPr fontId="2"/>
  </si>
  <si>
    <t>仕事</t>
    <rPh sb="0" eb="2">
      <t>シゴト</t>
    </rPh>
    <phoneticPr fontId="2"/>
  </si>
  <si>
    <t>自宅</t>
    <rPh sb="0" eb="2">
      <t>ジタク</t>
    </rPh>
    <phoneticPr fontId="2"/>
  </si>
  <si>
    <t>サテライトオフィス</t>
    <phoneticPr fontId="2"/>
  </si>
  <si>
    <t>図書館</t>
    <rPh sb="0" eb="3">
      <t>トショカン</t>
    </rPh>
    <phoneticPr fontId="2"/>
  </si>
  <si>
    <t>移動中</t>
    <rPh sb="0" eb="3">
      <t>イドウチュウ</t>
    </rPh>
    <phoneticPr fontId="2"/>
  </si>
  <si>
    <t>通勤中</t>
    <rPh sb="0" eb="3">
      <t>ツウキンチュウ</t>
    </rPh>
    <phoneticPr fontId="2"/>
  </si>
  <si>
    <t>わからない</t>
    <phoneticPr fontId="2"/>
  </si>
  <si>
    <t>5点　とても幸せ</t>
    <rPh sb="1" eb="2">
      <t>テン</t>
    </rPh>
    <rPh sb="6" eb="7">
      <t>シアワ</t>
    </rPh>
    <phoneticPr fontId="2"/>
  </si>
  <si>
    <t>1点　とても不幸</t>
    <rPh sb="1" eb="2">
      <t>テン</t>
    </rPh>
    <rPh sb="6" eb="8">
      <t>フコウ</t>
    </rPh>
    <phoneticPr fontId="2"/>
  </si>
  <si>
    <t>Q15-2</t>
  </si>
  <si>
    <t>Q15-3</t>
  </si>
  <si>
    <t>100％になるように自動計算</t>
    <rPh sb="10" eb="12">
      <t>ジドウ</t>
    </rPh>
    <rPh sb="12" eb="14">
      <t>ケイサン</t>
    </rPh>
    <phoneticPr fontId="2"/>
  </si>
  <si>
    <t>（回答は半角数字で入力）</t>
    <phoneticPr fontId="2"/>
  </si>
  <si>
    <t>4点</t>
    <rPh sb="1" eb="2">
      <t>テン</t>
    </rPh>
    <phoneticPr fontId="2"/>
  </si>
  <si>
    <t>3点</t>
    <rPh sb="1" eb="2">
      <t>テン</t>
    </rPh>
    <phoneticPr fontId="2"/>
  </si>
  <si>
    <t>2点</t>
    <rPh sb="1" eb="2">
      <t>テン</t>
    </rPh>
    <phoneticPr fontId="2"/>
  </si>
  <si>
    <t>制度として導入されていて、自分自身に適用されていた</t>
    <rPh sb="0" eb="2">
      <t>セイド</t>
    </rPh>
    <rPh sb="5" eb="7">
      <t>ドウニュウ</t>
    </rPh>
    <rPh sb="13" eb="15">
      <t>ジブン</t>
    </rPh>
    <rPh sb="15" eb="17">
      <t>ジシン</t>
    </rPh>
    <rPh sb="18" eb="20">
      <t>テキヨウ</t>
    </rPh>
    <phoneticPr fontId="2"/>
  </si>
  <si>
    <t>制度として導入されていたが、自分自身には適用されていなかった</t>
    <rPh sb="0" eb="2">
      <t>セイド</t>
    </rPh>
    <rPh sb="5" eb="7">
      <t>ドウニュウ</t>
    </rPh>
    <rPh sb="14" eb="16">
      <t>ジブン</t>
    </rPh>
    <rPh sb="16" eb="18">
      <t>ジシン</t>
    </rPh>
    <rPh sb="20" eb="22">
      <t>テキヨウ</t>
    </rPh>
    <phoneticPr fontId="2"/>
  </si>
  <si>
    <t>制度として導入されていなかった</t>
    <rPh sb="0" eb="2">
      <t>セイド</t>
    </rPh>
    <rPh sb="5" eb="7">
      <t>ドウニュウ</t>
    </rPh>
    <phoneticPr fontId="2"/>
  </si>
  <si>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2"/>
  </si>
  <si>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2"/>
  </si>
  <si>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2"/>
  </si>
  <si>
    <t>業種コード</t>
    <rPh sb="0" eb="2">
      <t>ギョウシュ</t>
    </rPh>
    <phoneticPr fontId="40"/>
  </si>
  <si>
    <t>G01</t>
    <phoneticPr fontId="6"/>
  </si>
  <si>
    <t>農林漁業</t>
    <rPh sb="0" eb="2">
      <t>ノウリン</t>
    </rPh>
    <rPh sb="2" eb="4">
      <t>ギョギョウ</t>
    </rPh>
    <phoneticPr fontId="6"/>
  </si>
  <si>
    <t>卸売・小売業</t>
    <phoneticPr fontId="40"/>
  </si>
  <si>
    <t>G02</t>
    <phoneticPr fontId="6"/>
  </si>
  <si>
    <t>鉱業</t>
  </si>
  <si>
    <t>G37</t>
    <phoneticPr fontId="6"/>
  </si>
  <si>
    <t>卸売業</t>
    <phoneticPr fontId="6"/>
  </si>
  <si>
    <t>建 設 業</t>
    <phoneticPr fontId="6"/>
  </si>
  <si>
    <t>G38</t>
    <phoneticPr fontId="6"/>
  </si>
  <si>
    <t>百貨店、ディスカウントストア</t>
    <phoneticPr fontId="6"/>
  </si>
  <si>
    <t>G03</t>
    <phoneticPr fontId="6"/>
  </si>
  <si>
    <t>総合工事業</t>
  </si>
  <si>
    <t>G39</t>
    <phoneticPr fontId="6"/>
  </si>
  <si>
    <t>織物・衣服・身の回り品小売業</t>
  </si>
  <si>
    <t>G04</t>
    <phoneticPr fontId="6"/>
  </si>
  <si>
    <t>職別工事業（大工、とび、左官、石工など）</t>
    <rPh sb="6" eb="8">
      <t>ダイク</t>
    </rPh>
    <rPh sb="12" eb="14">
      <t>サカン</t>
    </rPh>
    <rPh sb="15" eb="17">
      <t>イシク</t>
    </rPh>
    <phoneticPr fontId="6"/>
  </si>
  <si>
    <t>飲食料品小売業</t>
  </si>
  <si>
    <t>G05</t>
    <phoneticPr fontId="6"/>
  </si>
  <si>
    <t>設備工事業</t>
  </si>
  <si>
    <t>G40</t>
    <phoneticPr fontId="6"/>
  </si>
  <si>
    <t>スーパー・ストア</t>
    <phoneticPr fontId="40"/>
  </si>
  <si>
    <t>製 造 業</t>
    <phoneticPr fontId="6"/>
  </si>
  <si>
    <t>G41</t>
    <phoneticPr fontId="6"/>
  </si>
  <si>
    <t>コンビニエンスストア</t>
    <phoneticPr fontId="40"/>
  </si>
  <si>
    <t>G06</t>
    <phoneticPr fontId="6"/>
  </si>
  <si>
    <t>食料品製造業</t>
  </si>
  <si>
    <t>G42</t>
    <phoneticPr fontId="6"/>
  </si>
  <si>
    <t>その他の飲食料品小売業</t>
    <rPh sb="0" eb="3">
      <t>ソノタ</t>
    </rPh>
    <phoneticPr fontId="6"/>
  </si>
  <si>
    <t>G07</t>
    <phoneticPr fontId="6"/>
  </si>
  <si>
    <t>繊維工業、衣服・繊維製品製造業</t>
    <rPh sb="5" eb="7">
      <t>イフク</t>
    </rPh>
    <rPh sb="8" eb="10">
      <t>センイ</t>
    </rPh>
    <rPh sb="10" eb="12">
      <t>セイヒン</t>
    </rPh>
    <rPh sb="12" eb="15">
      <t>セイゾウギョウ</t>
    </rPh>
    <phoneticPr fontId="6"/>
  </si>
  <si>
    <t>G43</t>
    <phoneticPr fontId="6"/>
  </si>
  <si>
    <t>その他の小売業</t>
  </si>
  <si>
    <t>G08</t>
    <phoneticPr fontId="6"/>
  </si>
  <si>
    <t>木材・木製品、家具、紙・パルプ</t>
    <rPh sb="7" eb="9">
      <t>カグ</t>
    </rPh>
    <rPh sb="10" eb="11">
      <t>カミ</t>
    </rPh>
    <phoneticPr fontId="6"/>
  </si>
  <si>
    <t>金融・保険業</t>
  </si>
  <si>
    <t>G09</t>
    <phoneticPr fontId="6"/>
  </si>
  <si>
    <t>印刷・同関連業</t>
    <phoneticPr fontId="40"/>
  </si>
  <si>
    <t>G44</t>
    <phoneticPr fontId="6"/>
  </si>
  <si>
    <t>銀行・信託業</t>
  </si>
  <si>
    <t>G10</t>
    <phoneticPr fontId="6"/>
  </si>
  <si>
    <t>化学工業、石油・石炭製品、ﾌﾟﾗｽﾁｯｸ製品製造業</t>
    <rPh sb="5" eb="7">
      <t>セキユ</t>
    </rPh>
    <rPh sb="8" eb="10">
      <t>セキタン</t>
    </rPh>
    <rPh sb="10" eb="12">
      <t>セイヒン</t>
    </rPh>
    <phoneticPr fontId="6"/>
  </si>
  <si>
    <t>G45</t>
    <phoneticPr fontId="6"/>
  </si>
  <si>
    <t>信金、信用組合業</t>
    <rPh sb="0" eb="2">
      <t>シンキン</t>
    </rPh>
    <rPh sb="3" eb="5">
      <t>シンヨウ</t>
    </rPh>
    <rPh sb="5" eb="7">
      <t>クミアイ</t>
    </rPh>
    <rPh sb="7" eb="8">
      <t>ギョウ</t>
    </rPh>
    <phoneticPr fontId="6"/>
  </si>
  <si>
    <t>G11</t>
    <phoneticPr fontId="6"/>
  </si>
  <si>
    <t>ゴム、革、窯業・土石製品製造業</t>
    <rPh sb="3" eb="4">
      <t>カワ</t>
    </rPh>
    <rPh sb="5" eb="7">
      <t>ヨウギョウ</t>
    </rPh>
    <rPh sb="8" eb="10">
      <t>ドセキ</t>
    </rPh>
    <phoneticPr fontId="6"/>
  </si>
  <si>
    <t>G46</t>
    <phoneticPr fontId="6"/>
  </si>
  <si>
    <t>貸金業、投資業等非預金信用機関</t>
    <phoneticPr fontId="40"/>
  </si>
  <si>
    <t>G12</t>
    <phoneticPr fontId="6"/>
  </si>
  <si>
    <t>鉄鋼業</t>
  </si>
  <si>
    <t>G47</t>
    <phoneticPr fontId="6"/>
  </si>
  <si>
    <t>証券業、商品先物取引業</t>
  </si>
  <si>
    <t>G13</t>
    <phoneticPr fontId="6"/>
  </si>
  <si>
    <t>非鉄金属製造業</t>
  </si>
  <si>
    <t>G48</t>
    <phoneticPr fontId="6"/>
  </si>
  <si>
    <t>保険業</t>
  </si>
  <si>
    <t>G14</t>
    <phoneticPr fontId="6"/>
  </si>
  <si>
    <t>金属製品製造業</t>
  </si>
  <si>
    <t>G49</t>
    <phoneticPr fontId="6"/>
  </si>
  <si>
    <t>その他金融</t>
    <rPh sb="0" eb="3">
      <t>ソノタ</t>
    </rPh>
    <rPh sb="3" eb="5">
      <t>キンユウ</t>
    </rPh>
    <phoneticPr fontId="6"/>
  </si>
  <si>
    <t>G15</t>
    <phoneticPr fontId="6"/>
  </si>
  <si>
    <t>一般機械器具製造業</t>
  </si>
  <si>
    <t>G50</t>
    <phoneticPr fontId="6"/>
  </si>
  <si>
    <t>不動産業</t>
  </si>
  <si>
    <t>電気機械器具製造業</t>
  </si>
  <si>
    <t>飲食店、宿泊業</t>
    <rPh sb="0" eb="2">
      <t>インショク</t>
    </rPh>
    <rPh sb="2" eb="3">
      <t>テン</t>
    </rPh>
    <rPh sb="4" eb="6">
      <t>シュクハク</t>
    </rPh>
    <rPh sb="6" eb="7">
      <t>ギョウ</t>
    </rPh>
    <phoneticPr fontId="40"/>
  </si>
  <si>
    <t>G16</t>
    <phoneticPr fontId="6"/>
  </si>
  <si>
    <t>総合電機</t>
  </si>
  <si>
    <t>G51</t>
    <phoneticPr fontId="6"/>
  </si>
  <si>
    <t>飲食店</t>
    <rPh sb="0" eb="3">
      <t>インショクテン</t>
    </rPh>
    <phoneticPr fontId="6"/>
  </si>
  <si>
    <t>G17</t>
    <phoneticPr fontId="6"/>
  </si>
  <si>
    <t>重電・産業用電気機器</t>
  </si>
  <si>
    <t>G52</t>
    <phoneticPr fontId="6"/>
  </si>
  <si>
    <t>旅館、ホテル、レジャー</t>
    <rPh sb="0" eb="2">
      <t>リョカン</t>
    </rPh>
    <phoneticPr fontId="6"/>
  </si>
  <si>
    <t>G18</t>
    <phoneticPr fontId="6"/>
  </si>
  <si>
    <t>ｺﾝﾋﾟｭｰﾀ･通信機器･OA機器関連</t>
  </si>
  <si>
    <t>医療・福祉</t>
    <rPh sb="0" eb="2">
      <t>イリョウ</t>
    </rPh>
    <rPh sb="3" eb="5">
      <t>フクシ</t>
    </rPh>
    <phoneticPr fontId="40"/>
  </si>
  <si>
    <t>G19</t>
    <phoneticPr fontId="6"/>
  </si>
  <si>
    <t>家電・AV機器</t>
  </si>
  <si>
    <t>G53</t>
    <phoneticPr fontId="6"/>
  </si>
  <si>
    <t>医療業（病院、歯科診療所など）</t>
    <rPh sb="4" eb="6">
      <t>ビョウイン</t>
    </rPh>
    <rPh sb="7" eb="9">
      <t>シカ</t>
    </rPh>
    <rPh sb="9" eb="12">
      <t>シンリョウジョ</t>
    </rPh>
    <phoneticPr fontId="6"/>
  </si>
  <si>
    <t>G20</t>
    <phoneticPr fontId="6"/>
  </si>
  <si>
    <t>ｹﾞｰﾑ･ｱﾐｭｰｽﾞﾒﾝﾄ機器</t>
  </si>
  <si>
    <t>G54</t>
    <phoneticPr fontId="6"/>
  </si>
  <si>
    <t>社会保険、社会福祉</t>
    <phoneticPr fontId="6"/>
  </si>
  <si>
    <t>G21</t>
    <phoneticPr fontId="6"/>
  </si>
  <si>
    <t>半導体・電子・電気部品</t>
  </si>
  <si>
    <t>（保育所、託児所、訪問介護など）</t>
  </si>
  <si>
    <t>G22</t>
    <phoneticPr fontId="6"/>
  </si>
  <si>
    <t>その他の電気機械器具製造業</t>
  </si>
  <si>
    <t>教育・学習支援</t>
    <rPh sb="0" eb="2">
      <t>キョウイク</t>
    </rPh>
    <rPh sb="3" eb="5">
      <t>ガクシュウ</t>
    </rPh>
    <rPh sb="5" eb="7">
      <t>シエン</t>
    </rPh>
    <phoneticPr fontId="40"/>
  </si>
  <si>
    <t>G23</t>
    <phoneticPr fontId="6"/>
  </si>
  <si>
    <t>自動車・鉄道・航空機等製造、同部品製造</t>
    <rPh sb="11" eb="13">
      <t>セイゾウ</t>
    </rPh>
    <phoneticPr fontId="6"/>
  </si>
  <si>
    <t>G55</t>
    <phoneticPr fontId="6"/>
  </si>
  <si>
    <t>教育（小・中・高等学校、短大、大学、</t>
    <rPh sb="3" eb="4">
      <t>ショウ</t>
    </rPh>
    <rPh sb="5" eb="6">
      <t>チュウ</t>
    </rPh>
    <rPh sb="7" eb="9">
      <t>コウトウ</t>
    </rPh>
    <rPh sb="9" eb="11">
      <t>ガッコウ</t>
    </rPh>
    <rPh sb="12" eb="14">
      <t>タンダイ</t>
    </rPh>
    <rPh sb="15" eb="17">
      <t>ダイガク</t>
    </rPh>
    <phoneticPr fontId="6"/>
  </si>
  <si>
    <t>G24</t>
    <phoneticPr fontId="6"/>
  </si>
  <si>
    <t>精密機械器具製造業</t>
  </si>
  <si>
    <t>専修学校、各種学校、その他教育機関）</t>
    <phoneticPr fontId="6"/>
  </si>
  <si>
    <t>G25</t>
    <phoneticPr fontId="6"/>
  </si>
  <si>
    <t>その他の製造業</t>
  </si>
  <si>
    <t>サービス業</t>
  </si>
  <si>
    <t>G26</t>
    <phoneticPr fontId="6"/>
  </si>
  <si>
    <t>電気・ガス・熱供給・水道業</t>
  </si>
  <si>
    <t>G56</t>
    <phoneticPr fontId="40"/>
  </si>
  <si>
    <t>郵便局（郵便事業のみ）</t>
    <rPh sb="0" eb="3">
      <t>ユウビンキョク</t>
    </rPh>
    <rPh sb="4" eb="6">
      <t>ユウビン</t>
    </rPh>
    <rPh sb="6" eb="8">
      <t>ジギョウ</t>
    </rPh>
    <phoneticPr fontId="40"/>
  </si>
  <si>
    <t>情報通信業</t>
    <rPh sb="0" eb="2">
      <t>ジョウホウ</t>
    </rPh>
    <rPh sb="2" eb="5">
      <t>ツウシンギョウ</t>
    </rPh>
    <phoneticPr fontId="40"/>
  </si>
  <si>
    <t>G27</t>
    <phoneticPr fontId="40"/>
  </si>
  <si>
    <t>放送業</t>
    <rPh sb="0" eb="2">
      <t>ホウソウ</t>
    </rPh>
    <rPh sb="2" eb="3">
      <t>ギョウ</t>
    </rPh>
    <phoneticPr fontId="40"/>
  </si>
  <si>
    <t>G57</t>
    <phoneticPr fontId="6"/>
  </si>
  <si>
    <t>理美容、エステ、クリーニング、浴場</t>
    <rPh sb="0" eb="3">
      <t>リビヨウ</t>
    </rPh>
    <rPh sb="15" eb="17">
      <t>ヨクジョウ</t>
    </rPh>
    <phoneticPr fontId="6"/>
  </si>
  <si>
    <t>G28</t>
    <phoneticPr fontId="40"/>
  </si>
  <si>
    <t>通信業（電気通信業、信書送達業など）</t>
    <rPh sb="4" eb="6">
      <t>デンキ</t>
    </rPh>
    <rPh sb="6" eb="8">
      <t>ツウシン</t>
    </rPh>
    <rPh sb="8" eb="9">
      <t>ギョウ</t>
    </rPh>
    <rPh sb="10" eb="12">
      <t>シンショ</t>
    </rPh>
    <rPh sb="12" eb="14">
      <t>ソウタツ</t>
    </rPh>
    <rPh sb="14" eb="15">
      <t>ギョウ</t>
    </rPh>
    <phoneticPr fontId="40"/>
  </si>
  <si>
    <t>G58</t>
    <phoneticPr fontId="6"/>
  </si>
  <si>
    <t>駐車場業</t>
  </si>
  <si>
    <t>G29</t>
    <phoneticPr fontId="6"/>
  </si>
  <si>
    <t>情報サービス・調査業</t>
    <phoneticPr fontId="6"/>
  </si>
  <si>
    <t>G59</t>
    <phoneticPr fontId="40"/>
  </si>
  <si>
    <t>その他の生活関連サービス業</t>
    <phoneticPr fontId="6"/>
  </si>
  <si>
    <t>（ｿﾌﾄｳｴｱ業、情報処理業、ｺﾝﾋﾟｭｰﾀ 修理など）</t>
    <phoneticPr fontId="6"/>
  </si>
  <si>
    <t>（家事サービス、写真、冠婚葬祭など）</t>
  </si>
  <si>
    <t>G30</t>
    <phoneticPr fontId="40"/>
  </si>
  <si>
    <t>インターネット付随サービス業</t>
    <rPh sb="7" eb="9">
      <t>フズイ</t>
    </rPh>
    <rPh sb="13" eb="14">
      <t>ギョウ</t>
    </rPh>
    <phoneticPr fontId="40"/>
  </si>
  <si>
    <t>G60</t>
    <phoneticPr fontId="40"/>
  </si>
  <si>
    <t>自動車整備業</t>
  </si>
  <si>
    <t>G31</t>
    <phoneticPr fontId="40"/>
  </si>
  <si>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40"/>
  </si>
  <si>
    <t>G61</t>
    <phoneticPr fontId="40"/>
  </si>
  <si>
    <t>物品賃貸業</t>
    <phoneticPr fontId="6"/>
  </si>
  <si>
    <t>　　　　　　　ﾚｺｰﾄﾞ・ﾗｼﾞｵ番組制作業、新聞業、出版業）</t>
    <phoneticPr fontId="40"/>
  </si>
  <si>
    <t>（ﾋﾞﾃﾞｵ、事務機器・自動車のﾚﾝﾀﾙ･ﾘｰｽ など）</t>
    <phoneticPr fontId="6"/>
  </si>
  <si>
    <t>運輸業</t>
    <rPh sb="0" eb="2">
      <t>ウンユ</t>
    </rPh>
    <rPh sb="2" eb="3">
      <t>ギョウ</t>
    </rPh>
    <phoneticPr fontId="6"/>
  </si>
  <si>
    <t>G62</t>
    <phoneticPr fontId="40"/>
  </si>
  <si>
    <t>広告代理業</t>
    <rPh sb="0" eb="2">
      <t>コウコク</t>
    </rPh>
    <rPh sb="2" eb="4">
      <t>ダイリ</t>
    </rPh>
    <rPh sb="4" eb="5">
      <t>ギョウ</t>
    </rPh>
    <phoneticPr fontId="6"/>
  </si>
  <si>
    <t>G32</t>
    <phoneticPr fontId="6"/>
  </si>
  <si>
    <t>鉄道、道路旅客運送業</t>
    <rPh sb="7" eb="9">
      <t>ウンソウ</t>
    </rPh>
    <rPh sb="9" eb="10">
      <t>ギョウ</t>
    </rPh>
    <phoneticPr fontId="6"/>
  </si>
  <si>
    <t>G63</t>
    <phoneticPr fontId="40"/>
  </si>
  <si>
    <t>専門サービス業（法律事務所、税務事務所、デザイン業、</t>
    <phoneticPr fontId="6"/>
  </si>
  <si>
    <t>G33</t>
    <phoneticPr fontId="6"/>
  </si>
  <si>
    <t>道路貨物運送業</t>
  </si>
  <si>
    <t>広告制作業、コンサルタントなど）</t>
  </si>
  <si>
    <t>G34</t>
    <phoneticPr fontId="40"/>
  </si>
  <si>
    <t>倉庫業</t>
  </si>
  <si>
    <t>G64</t>
    <phoneticPr fontId="40"/>
  </si>
  <si>
    <t>その他の事業サービス業</t>
    <phoneticPr fontId="6"/>
  </si>
  <si>
    <t>G35</t>
    <phoneticPr fontId="40"/>
  </si>
  <si>
    <t>旅行業および運輸に付帯するサービス業</t>
    <rPh sb="0" eb="3">
      <t>リョコウギョウ</t>
    </rPh>
    <rPh sb="6" eb="8">
      <t>ウンユ</t>
    </rPh>
    <rPh sb="9" eb="11">
      <t>フタイ</t>
    </rPh>
    <rPh sb="13" eb="18">
      <t>サービスギョウ</t>
    </rPh>
    <phoneticPr fontId="6"/>
  </si>
  <si>
    <t>（消毒、ﾋﾞﾙﾒﾝﾃﾅﾝｽ、職業紹介、清掃事業）</t>
    <phoneticPr fontId="6"/>
  </si>
  <si>
    <t>G36</t>
    <phoneticPr fontId="40"/>
  </si>
  <si>
    <t>その他の運輸業</t>
    <rPh sb="0" eb="3">
      <t>ソノタ</t>
    </rPh>
    <rPh sb="4" eb="6">
      <t>ウンユ</t>
    </rPh>
    <rPh sb="6" eb="7">
      <t>ギョウ</t>
    </rPh>
    <phoneticPr fontId="6"/>
  </si>
  <si>
    <t>G65</t>
    <phoneticPr fontId="40"/>
  </si>
  <si>
    <t>その他のサービス業（機械等修理業、共同組合、</t>
    <rPh sb="10" eb="12">
      <t>キカイ</t>
    </rPh>
    <rPh sb="12" eb="13">
      <t>トウ</t>
    </rPh>
    <rPh sb="13" eb="16">
      <t>シュウリギョウ</t>
    </rPh>
    <rPh sb="17" eb="19">
      <t>キョウドウ</t>
    </rPh>
    <rPh sb="19" eb="21">
      <t>クミアイ</t>
    </rPh>
    <phoneticPr fontId="6"/>
  </si>
  <si>
    <t>廃棄物処理業、学術研究機関、宗教、経済団体など）</t>
    <rPh sb="11" eb="13">
      <t>キカン</t>
    </rPh>
    <phoneticPr fontId="40"/>
  </si>
  <si>
    <t>G66</t>
    <phoneticPr fontId="6"/>
  </si>
  <si>
    <t>公務</t>
  </si>
  <si>
    <t>G67</t>
    <phoneticPr fontId="6"/>
  </si>
  <si>
    <t>他に分類されないもの</t>
  </si>
  <si>
    <t>情報サービス・調査業（ｿﾌﾄｳｴｱ業、情報処理業、ｺﾝﾋﾟｭｰﾀ 修理など）</t>
    <phoneticPr fontId="6"/>
  </si>
  <si>
    <t>映像・音声・文字情報制作業（映画・ﾋﾞﾃﾞｵ・ﾃﾚﾋﾞ番組・ﾚｺｰﾄﾞ・ﾗｼﾞｵ番組制作業、新聞業、出版業）</t>
    <rPh sb="0" eb="2">
      <t>エイゾウ</t>
    </rPh>
    <rPh sb="3" eb="5">
      <t>オンセイ</t>
    </rPh>
    <rPh sb="6" eb="11">
      <t>モジジョウホウセイ</t>
    </rPh>
    <rPh sb="11" eb="13">
      <t>サギョウ</t>
    </rPh>
    <rPh sb="14" eb="16">
      <t>エイガ</t>
    </rPh>
    <rPh sb="27" eb="29">
      <t>バングミ</t>
    </rPh>
    <phoneticPr fontId="40"/>
  </si>
  <si>
    <t>社会保険、社会福祉（保育所、託児所、訪問介護など）</t>
    <phoneticPr fontId="6"/>
  </si>
  <si>
    <t>教育（小・中・高等学校、短大、大学、専修学校、各種学校、その他教育機関）</t>
    <rPh sb="3" eb="4">
      <t>ショウ</t>
    </rPh>
    <rPh sb="5" eb="6">
      <t>チュウ</t>
    </rPh>
    <rPh sb="7" eb="9">
      <t>コウトウ</t>
    </rPh>
    <rPh sb="9" eb="11">
      <t>ガッコウ</t>
    </rPh>
    <rPh sb="12" eb="14">
      <t>タンダイ</t>
    </rPh>
    <rPh sb="15" eb="17">
      <t>ダイガク</t>
    </rPh>
    <phoneticPr fontId="6"/>
  </si>
  <si>
    <t>郵便局（郵便事業のみ）※郵便貯金はG44　郵便保険はG48　信書送達業はG28</t>
    <rPh sb="0" eb="3">
      <t>ユウビンキョク</t>
    </rPh>
    <rPh sb="4" eb="6">
      <t>ユウビン</t>
    </rPh>
    <rPh sb="6" eb="8">
      <t>ジギョウ</t>
    </rPh>
    <phoneticPr fontId="40"/>
  </si>
  <si>
    <t>その他の生活関連サービス業（家事サービス、写真、冠婚葬祭など）</t>
    <phoneticPr fontId="6"/>
  </si>
  <si>
    <t>物品賃貸業（ﾋﾞﾃﾞｵ、事務機器・自動車のﾚﾝﾀﾙ･ﾘｰｽ など）</t>
    <phoneticPr fontId="6"/>
  </si>
  <si>
    <t>専門サービス業（法律事務所、税務事務所、デザイン業、広告制作業、コンサルタントなど）</t>
    <phoneticPr fontId="6"/>
  </si>
  <si>
    <t>その他の事業サービス業（消毒、ﾋﾞﾙﾒﾝﾃﾅﾝｽ、職業紹介、清掃事業）</t>
    <phoneticPr fontId="6"/>
  </si>
  <si>
    <t>その他のサービス業（機械等修理業、共同組合、廃棄物処理業、学術研究機関、宗教、経済団体など）</t>
    <rPh sb="10" eb="12">
      <t>キカイ</t>
    </rPh>
    <rPh sb="12" eb="13">
      <t>トウ</t>
    </rPh>
    <rPh sb="13" eb="16">
      <t>シュウリギョウ</t>
    </rPh>
    <rPh sb="17" eb="19">
      <t>キョウドウ</t>
    </rPh>
    <rPh sb="19" eb="21">
      <t>クミアイ</t>
    </rPh>
    <phoneticPr fontId="6"/>
  </si>
  <si>
    <t>郵便</t>
    <rPh sb="0" eb="2">
      <t>ユウビン</t>
    </rPh>
    <phoneticPr fontId="2"/>
  </si>
  <si>
    <t>職種コード（１）</t>
    <rPh sb="0" eb="2">
      <t>ショクシュ</t>
    </rPh>
    <phoneticPr fontId="6"/>
  </si>
  <si>
    <t>サービス職</t>
    <rPh sb="4" eb="5">
      <t>ショクギョウ</t>
    </rPh>
    <phoneticPr fontId="6"/>
  </si>
  <si>
    <t>事務・営業・販売職</t>
    <rPh sb="0" eb="2">
      <t>ジム</t>
    </rPh>
    <rPh sb="3" eb="5">
      <t>エイギョウ</t>
    </rPh>
    <rPh sb="6" eb="8">
      <t>ハンバイ</t>
    </rPh>
    <rPh sb="8" eb="9">
      <t>ショク</t>
    </rPh>
    <phoneticPr fontId="6"/>
  </si>
  <si>
    <t>家政婦（夫）、ホームヘルパーなどのサービス職業</t>
    <rPh sb="0" eb="3">
      <t>カセイフ</t>
    </rPh>
    <rPh sb="4" eb="5">
      <t>オット</t>
    </rPh>
    <rPh sb="21" eb="23">
      <t>ショクギョウ</t>
    </rPh>
    <phoneticPr fontId="2"/>
  </si>
  <si>
    <t>一般事務職</t>
    <rPh sb="0" eb="2">
      <t>イッパン</t>
    </rPh>
    <rPh sb="2" eb="5">
      <t>ジムショク</t>
    </rPh>
    <phoneticPr fontId="6"/>
  </si>
  <si>
    <t>001</t>
    <phoneticPr fontId="6"/>
  </si>
  <si>
    <t>家政婦（夫）、ホームヘルパーなど</t>
    <rPh sb="0" eb="3">
      <t>カセイフ</t>
    </rPh>
    <rPh sb="4" eb="5">
      <t>オット</t>
    </rPh>
    <phoneticPr fontId="2"/>
  </si>
  <si>
    <t>総務</t>
  </si>
  <si>
    <t>生活衛生サービス職業</t>
    <rPh sb="0" eb="2">
      <t>セイカツ</t>
    </rPh>
    <rPh sb="2" eb="4">
      <t>エイセイ</t>
    </rPh>
    <rPh sb="8" eb="10">
      <t>ショクギョウ</t>
    </rPh>
    <phoneticPr fontId="6"/>
  </si>
  <si>
    <t>人事</t>
  </si>
  <si>
    <t>002</t>
    <phoneticPr fontId="6"/>
  </si>
  <si>
    <t>045</t>
  </si>
  <si>
    <t>労務</t>
  </si>
  <si>
    <t>003</t>
    <phoneticPr fontId="6"/>
  </si>
  <si>
    <t>エステティシャン</t>
  </si>
  <si>
    <t>046</t>
  </si>
  <si>
    <t>法務</t>
  </si>
  <si>
    <t>その他生活衛生サービス職業従事者</t>
  </si>
  <si>
    <t>047</t>
  </si>
  <si>
    <t>広報</t>
  </si>
  <si>
    <t>飲食物調理職業</t>
    <rPh sb="0" eb="3">
      <t>インショクブツ</t>
    </rPh>
    <rPh sb="3" eb="5">
      <t>チョウリ</t>
    </rPh>
    <rPh sb="5" eb="7">
      <t>ショクギョウ</t>
    </rPh>
    <phoneticPr fontId="6"/>
  </si>
  <si>
    <t>経営企画</t>
  </si>
  <si>
    <t>和食調理師、すし職人</t>
  </si>
  <si>
    <t>営業事務</t>
  </si>
  <si>
    <t>006</t>
    <phoneticPr fontId="6"/>
  </si>
  <si>
    <t>洋食調理師</t>
  </si>
  <si>
    <t>050</t>
  </si>
  <si>
    <t>管理事務</t>
  </si>
  <si>
    <t>中華料理調理師</t>
  </si>
  <si>
    <t>051</t>
  </si>
  <si>
    <t>国際業務</t>
  </si>
  <si>
    <t>その他調理職、バーテンダー</t>
    <phoneticPr fontId="6"/>
  </si>
  <si>
    <t>052</t>
  </si>
  <si>
    <t>貿易事務</t>
  </si>
  <si>
    <t>接客・給仕職業　</t>
    <rPh sb="0" eb="2">
      <t>セッキャク</t>
    </rPh>
    <rPh sb="3" eb="5">
      <t>キュウジ</t>
    </rPh>
    <rPh sb="5" eb="7">
      <t>ショクギョウ</t>
    </rPh>
    <phoneticPr fontId="6"/>
  </si>
  <si>
    <t>053</t>
  </si>
  <si>
    <t>業務</t>
  </si>
  <si>
    <t>ウエイター・ウエイトレス</t>
  </si>
  <si>
    <t>054</t>
  </si>
  <si>
    <t>在庫管理</t>
  </si>
  <si>
    <t>010</t>
    <phoneticPr fontId="6"/>
  </si>
  <si>
    <t>ホールスタッフ（パチンコ・遊技場）</t>
    <rPh sb="14" eb="15">
      <t>ギジュツ</t>
    </rPh>
    <phoneticPr fontId="6"/>
  </si>
  <si>
    <t>055</t>
  </si>
  <si>
    <t>商品管理</t>
  </si>
  <si>
    <t>宿泊施設接客</t>
  </si>
  <si>
    <t>056</t>
  </si>
  <si>
    <t>仕入</t>
  </si>
  <si>
    <t>添乗員・ツアーコンダクター</t>
  </si>
  <si>
    <t>057</t>
  </si>
  <si>
    <t>購買・資材</t>
  </si>
  <si>
    <t>その他接客・給仕職業</t>
  </si>
  <si>
    <t>058</t>
  </si>
  <si>
    <t>医療事務</t>
  </si>
  <si>
    <t>施設管理サービス</t>
    <phoneticPr fontId="6"/>
  </si>
  <si>
    <t>059</t>
  </si>
  <si>
    <t>秘書</t>
  </si>
  <si>
    <t>ビル・駐車場・マンション・ボイラー等管理</t>
    <rPh sb="17" eb="18">
      <t>トウ</t>
    </rPh>
    <rPh sb="18" eb="20">
      <t>カンリ</t>
    </rPh>
    <phoneticPr fontId="6"/>
  </si>
  <si>
    <t>060</t>
  </si>
  <si>
    <t>受付</t>
  </si>
  <si>
    <t>その他のサービス職業従事者</t>
    <rPh sb="0" eb="3">
      <t>ソノタ</t>
    </rPh>
    <rPh sb="8" eb="10">
      <t>ショクギョウ</t>
    </rPh>
    <rPh sb="10" eb="13">
      <t>ジュウジシャ</t>
    </rPh>
    <phoneticPr fontId="6"/>
  </si>
  <si>
    <t>061</t>
  </si>
  <si>
    <t>電話交換手</t>
  </si>
  <si>
    <t>015</t>
    <phoneticPr fontId="6"/>
  </si>
  <si>
    <t>自動車・バイク整備士</t>
    <rPh sb="0" eb="3">
      <t>ジドウシャ</t>
    </rPh>
    <rPh sb="7" eb="9">
      <t>セイビ</t>
    </rPh>
    <rPh sb="9" eb="10">
      <t>シ</t>
    </rPh>
    <phoneticPr fontId="6"/>
  </si>
  <si>
    <t>062</t>
  </si>
  <si>
    <t>手配業務</t>
  </si>
  <si>
    <t>016</t>
    <phoneticPr fontId="6"/>
  </si>
  <si>
    <t>機械保守・メンテナンス</t>
    <rPh sb="0" eb="2">
      <t>キカイ</t>
    </rPh>
    <rPh sb="2" eb="4">
      <t>ホシュ</t>
    </rPh>
    <phoneticPr fontId="6"/>
  </si>
  <si>
    <t>063</t>
  </si>
  <si>
    <t>スタッフコーディネーター</t>
  </si>
  <si>
    <t>サービススタッフ（ガソリンスタンド）</t>
  </si>
  <si>
    <t>064</t>
  </si>
  <si>
    <t>その他一般事務系職</t>
  </si>
  <si>
    <t>他に分類されないサービス職業従事者</t>
  </si>
  <si>
    <t>企画・販促系事務職</t>
    <rPh sb="0" eb="2">
      <t>キカク</t>
    </rPh>
    <rPh sb="3" eb="5">
      <t>ハンソク</t>
    </rPh>
    <rPh sb="5" eb="6">
      <t>ケイ</t>
    </rPh>
    <rPh sb="6" eb="8">
      <t>ジム</t>
    </rPh>
    <rPh sb="8" eb="9">
      <t>ショク</t>
    </rPh>
    <phoneticPr fontId="6"/>
  </si>
  <si>
    <t>保安・警備職</t>
    <rPh sb="0" eb="2">
      <t>ホアン</t>
    </rPh>
    <rPh sb="3" eb="5">
      <t>ケイビ</t>
    </rPh>
    <rPh sb="5" eb="6">
      <t>ショク</t>
    </rPh>
    <phoneticPr fontId="6"/>
  </si>
  <si>
    <t>企画</t>
  </si>
  <si>
    <t>販売促進</t>
  </si>
  <si>
    <t>農林漁業関連職</t>
    <rPh sb="0" eb="2">
      <t>ノウリン</t>
    </rPh>
    <rPh sb="2" eb="4">
      <t>ギョギョウ</t>
    </rPh>
    <rPh sb="4" eb="6">
      <t>カンレン</t>
    </rPh>
    <rPh sb="6" eb="7">
      <t>ショク</t>
    </rPh>
    <phoneticPr fontId="6"/>
  </si>
  <si>
    <t>067</t>
  </si>
  <si>
    <t>マーケティング</t>
  </si>
  <si>
    <t>020</t>
    <phoneticPr fontId="6"/>
  </si>
  <si>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6"/>
  </si>
  <si>
    <t>068</t>
  </si>
  <si>
    <t>宣伝</t>
  </si>
  <si>
    <t xml:space="preserve">   林業・漁業作業者</t>
    <phoneticPr fontId="6"/>
  </si>
  <si>
    <t>069</t>
  </si>
  <si>
    <t>調査</t>
  </si>
  <si>
    <t>運輸・通信関連職</t>
    <rPh sb="0" eb="2">
      <t>ウンユ</t>
    </rPh>
    <rPh sb="3" eb="5">
      <t>ツウシン</t>
    </rPh>
    <rPh sb="5" eb="7">
      <t>カンレン</t>
    </rPh>
    <rPh sb="7" eb="8">
      <t>ショク</t>
    </rPh>
    <phoneticPr fontId="6"/>
  </si>
  <si>
    <t>070</t>
  </si>
  <si>
    <t>商品開発</t>
  </si>
  <si>
    <t>ドライバー</t>
    <phoneticPr fontId="6"/>
  </si>
  <si>
    <t>商品企画</t>
  </si>
  <si>
    <t>021</t>
    <phoneticPr fontId="6"/>
  </si>
  <si>
    <t>ドライバー（バン、ワゴン）</t>
  </si>
  <si>
    <t>072</t>
  </si>
  <si>
    <t>バイヤー</t>
  </si>
  <si>
    <t>022</t>
    <phoneticPr fontId="6"/>
  </si>
  <si>
    <t>ドライバー（トラック）</t>
  </si>
  <si>
    <t>073</t>
  </si>
  <si>
    <t>マーチャンダイザー</t>
  </si>
  <si>
    <t>023</t>
    <phoneticPr fontId="6"/>
  </si>
  <si>
    <t>ドライバー（バス）</t>
  </si>
  <si>
    <t>074</t>
  </si>
  <si>
    <t>店舗開発</t>
  </si>
  <si>
    <t>ドライバー（２輪）</t>
  </si>
  <si>
    <t>075</t>
  </si>
  <si>
    <t>その他企画・販促系事務職</t>
    <rPh sb="9" eb="11">
      <t>ジム</t>
    </rPh>
    <phoneticPr fontId="6"/>
  </si>
  <si>
    <t>ドライバー（タクシー・ハイヤー）</t>
  </si>
  <si>
    <t>財務・会計・経理</t>
    <rPh sb="0" eb="2">
      <t>ザイム</t>
    </rPh>
    <rPh sb="3" eb="5">
      <t>カイケイ</t>
    </rPh>
    <rPh sb="6" eb="8">
      <t>ケイリ</t>
    </rPh>
    <phoneticPr fontId="6"/>
  </si>
  <si>
    <t>その他の運輸・通信従事者</t>
    <rPh sb="0" eb="3">
      <t>ソノタ</t>
    </rPh>
    <rPh sb="4" eb="6">
      <t>ウンユ</t>
    </rPh>
    <rPh sb="7" eb="9">
      <t>ツウシン</t>
    </rPh>
    <rPh sb="9" eb="12">
      <t>ジュウジシャ</t>
    </rPh>
    <phoneticPr fontId="6"/>
  </si>
  <si>
    <t>鉄道運転従事者、電話交換手、</t>
    <phoneticPr fontId="6"/>
  </si>
  <si>
    <t>営業従事者</t>
    <rPh sb="0" eb="2">
      <t>エイギョウ</t>
    </rPh>
    <rPh sb="2" eb="5">
      <t>ジュウジシャ</t>
    </rPh>
    <phoneticPr fontId="6"/>
  </si>
  <si>
    <t xml:space="preserve">       郵便配達など</t>
    <phoneticPr fontId="6"/>
  </si>
  <si>
    <t>不動産営業</t>
    <rPh sb="0" eb="3">
      <t>フドウサン</t>
    </rPh>
    <rPh sb="3" eb="5">
      <t>エイギョウ</t>
    </rPh>
    <phoneticPr fontId="40"/>
  </si>
  <si>
    <t>生産工程・労務職</t>
    <rPh sb="0" eb="2">
      <t>セイサン</t>
    </rPh>
    <rPh sb="2" eb="4">
      <t>コウテイ</t>
    </rPh>
    <rPh sb="5" eb="7">
      <t>ロウム</t>
    </rPh>
    <rPh sb="7" eb="8">
      <t>ショク</t>
    </rPh>
    <phoneticPr fontId="6"/>
  </si>
  <si>
    <t>食品営業</t>
    <rPh sb="0" eb="2">
      <t>ショクヒン</t>
    </rPh>
    <rPh sb="2" eb="4">
      <t>エイギョウ</t>
    </rPh>
    <phoneticPr fontId="40"/>
  </si>
  <si>
    <t>製造・生産工程作業者</t>
    <rPh sb="0" eb="2">
      <t>セイゾウ</t>
    </rPh>
    <rPh sb="3" eb="5">
      <t>セイサン</t>
    </rPh>
    <rPh sb="5" eb="7">
      <t>コウテイ</t>
    </rPh>
    <rPh sb="7" eb="10">
      <t>サギョウシャ</t>
    </rPh>
    <phoneticPr fontId="6"/>
  </si>
  <si>
    <t>079</t>
  </si>
  <si>
    <t>医薬品営業</t>
    <rPh sb="0" eb="3">
      <t>イヤクヒン</t>
    </rPh>
    <rPh sb="3" eb="5">
      <t>エイギョウ</t>
    </rPh>
    <phoneticPr fontId="40"/>
  </si>
  <si>
    <t>080</t>
  </si>
  <si>
    <t>化学品営業</t>
    <rPh sb="0" eb="3">
      <t>カガクヒン</t>
    </rPh>
    <rPh sb="3" eb="5">
      <t>エイギョウ</t>
    </rPh>
    <phoneticPr fontId="40"/>
  </si>
  <si>
    <t>081</t>
  </si>
  <si>
    <t>機械営業</t>
    <rPh sb="0" eb="2">
      <t>キカイ</t>
    </rPh>
    <rPh sb="2" eb="4">
      <t>エイギョウ</t>
    </rPh>
    <phoneticPr fontId="40"/>
  </si>
  <si>
    <t>028</t>
    <phoneticPr fontId="6"/>
  </si>
  <si>
    <t>食料品・日用品の製造・</t>
    <phoneticPr fontId="6"/>
  </si>
  <si>
    <t>電気・電子機器営業</t>
    <rPh sb="0" eb="2">
      <t>デンキ</t>
    </rPh>
    <rPh sb="3" eb="5">
      <t>デンシ</t>
    </rPh>
    <rPh sb="5" eb="7">
      <t>キキ</t>
    </rPh>
    <rPh sb="7" eb="9">
      <t>エイギョウ</t>
    </rPh>
    <phoneticPr fontId="40"/>
  </si>
  <si>
    <t xml:space="preserve">       生産工程作業者</t>
    <phoneticPr fontId="6"/>
  </si>
  <si>
    <t>083</t>
  </si>
  <si>
    <t>通信営業</t>
    <rPh sb="0" eb="2">
      <t>ツウシン</t>
    </rPh>
    <rPh sb="2" eb="4">
      <t>エイギョウ</t>
    </rPh>
    <phoneticPr fontId="40"/>
  </si>
  <si>
    <t>029</t>
    <phoneticPr fontId="6"/>
  </si>
  <si>
    <t>建設作業者（土木作業員）</t>
    <rPh sb="0" eb="2">
      <t>ケンセツ</t>
    </rPh>
    <rPh sb="2" eb="4">
      <t>サギョウ</t>
    </rPh>
    <rPh sb="4" eb="5">
      <t>シャ</t>
    </rPh>
    <rPh sb="6" eb="8">
      <t>ドボク</t>
    </rPh>
    <rPh sb="8" eb="11">
      <t>サギョウイン</t>
    </rPh>
    <phoneticPr fontId="6"/>
  </si>
  <si>
    <t>システム営業</t>
    <rPh sb="4" eb="6">
      <t>エイギョウ</t>
    </rPh>
    <phoneticPr fontId="40"/>
  </si>
  <si>
    <t>建設作業者（建設作業員）</t>
    <rPh sb="0" eb="2">
      <t>ケンセツ</t>
    </rPh>
    <rPh sb="2" eb="4">
      <t>サギョウ</t>
    </rPh>
    <rPh sb="4" eb="5">
      <t>シャ</t>
    </rPh>
    <rPh sb="6" eb="8">
      <t>ケンセツ</t>
    </rPh>
    <rPh sb="8" eb="11">
      <t>サギョウイン</t>
    </rPh>
    <phoneticPr fontId="6"/>
  </si>
  <si>
    <t>085</t>
  </si>
  <si>
    <t>銀行営業</t>
    <rPh sb="0" eb="2">
      <t>ギンコウ</t>
    </rPh>
    <rPh sb="2" eb="4">
      <t>エイギョウ</t>
    </rPh>
    <phoneticPr fontId="40"/>
  </si>
  <si>
    <t>建設作業者（設備工事作業員）</t>
    <rPh sb="0" eb="2">
      <t>ケンセツ</t>
    </rPh>
    <rPh sb="2" eb="4">
      <t>サギョウ</t>
    </rPh>
    <rPh sb="4" eb="5">
      <t>シャ</t>
    </rPh>
    <rPh sb="6" eb="8">
      <t>セツビ</t>
    </rPh>
    <rPh sb="8" eb="10">
      <t>コウジ</t>
    </rPh>
    <rPh sb="10" eb="13">
      <t>サギョウイン</t>
    </rPh>
    <phoneticPr fontId="6"/>
  </si>
  <si>
    <t>086</t>
  </si>
  <si>
    <t>保険営業</t>
    <rPh sb="0" eb="2">
      <t>ホケン</t>
    </rPh>
    <rPh sb="2" eb="4">
      <t>エイギョウ</t>
    </rPh>
    <phoneticPr fontId="40"/>
  </si>
  <si>
    <t>その他の建設・土木・採掘作業者</t>
    <rPh sb="0" eb="3">
      <t>ソノタ</t>
    </rPh>
    <rPh sb="4" eb="6">
      <t>ケンセツ</t>
    </rPh>
    <rPh sb="7" eb="9">
      <t>ドボク</t>
    </rPh>
    <rPh sb="10" eb="12">
      <t>サイクツ</t>
    </rPh>
    <rPh sb="12" eb="15">
      <t>サギョウシャ</t>
    </rPh>
    <phoneticPr fontId="6"/>
  </si>
  <si>
    <t>087</t>
  </si>
  <si>
    <t>証券営業</t>
    <rPh sb="0" eb="2">
      <t>ショウケン</t>
    </rPh>
    <rPh sb="2" eb="4">
      <t>エイギョウ</t>
    </rPh>
    <phoneticPr fontId="40"/>
  </si>
  <si>
    <t>その他の労務作業者</t>
    <rPh sb="0" eb="3">
      <t>ソノタ</t>
    </rPh>
    <rPh sb="4" eb="6">
      <t>ロウム</t>
    </rPh>
    <rPh sb="6" eb="9">
      <t>サギョウシャ</t>
    </rPh>
    <phoneticPr fontId="6"/>
  </si>
  <si>
    <t>088</t>
  </si>
  <si>
    <t>旅行営業</t>
    <rPh sb="0" eb="2">
      <t>リョコウ</t>
    </rPh>
    <rPh sb="2" eb="4">
      <t>エイギョウ</t>
    </rPh>
    <phoneticPr fontId="40"/>
  </si>
  <si>
    <t>033</t>
    <phoneticPr fontId="6"/>
  </si>
  <si>
    <t>089</t>
  </si>
  <si>
    <t>その他の営業</t>
    <rPh sb="2" eb="3">
      <t>タ</t>
    </rPh>
    <rPh sb="4" eb="6">
      <t>エイギョウ</t>
    </rPh>
    <phoneticPr fontId="40"/>
  </si>
  <si>
    <t>管理職</t>
    <rPh sb="0" eb="2">
      <t>カンリテキ</t>
    </rPh>
    <rPh sb="2" eb="3">
      <t>ショクギョウ</t>
    </rPh>
    <phoneticPr fontId="6"/>
  </si>
  <si>
    <t>OA機器オペレーター</t>
    <rPh sb="2" eb="4">
      <t>キキ</t>
    </rPh>
    <phoneticPr fontId="6"/>
  </si>
  <si>
    <t>会社・団体等管理職</t>
    <rPh sb="0" eb="2">
      <t>カイシャ</t>
    </rPh>
    <rPh sb="3" eb="5">
      <t>ダンタイ</t>
    </rPh>
    <rPh sb="5" eb="6">
      <t>トウ</t>
    </rPh>
    <rPh sb="6" eb="9">
      <t>カンリショク</t>
    </rPh>
    <phoneticPr fontId="6"/>
  </si>
  <si>
    <t>キーパンチャー、パソコン、オペレーターなど</t>
    <phoneticPr fontId="6"/>
  </si>
  <si>
    <t>034</t>
    <phoneticPr fontId="6"/>
  </si>
  <si>
    <t>管理職（技術系）</t>
  </si>
  <si>
    <t>商品販売従事者</t>
    <rPh sb="0" eb="2">
      <t>ショウヒン</t>
    </rPh>
    <rPh sb="2" eb="4">
      <t>ハンバイ</t>
    </rPh>
    <rPh sb="4" eb="7">
      <t>ジュウジシャ</t>
    </rPh>
    <phoneticPr fontId="6"/>
  </si>
  <si>
    <t>管理職（事務職）</t>
  </si>
  <si>
    <t>036</t>
  </si>
  <si>
    <t>管理職（営業職）</t>
  </si>
  <si>
    <t>037</t>
  </si>
  <si>
    <t>管理職（専門職）</t>
  </si>
  <si>
    <t>仲介・代理・仲立ち</t>
    <rPh sb="0" eb="2">
      <t>チュウカイ</t>
    </rPh>
    <rPh sb="3" eb="5">
      <t>ダイリ</t>
    </rPh>
    <rPh sb="6" eb="8">
      <t>ナカダ</t>
    </rPh>
    <phoneticPr fontId="6"/>
  </si>
  <si>
    <t>管理職（販売職）</t>
  </si>
  <si>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6"/>
  </si>
  <si>
    <t>管理職（サービス職）</t>
  </si>
  <si>
    <t>その他の事務従事者</t>
    <rPh sb="0" eb="3">
      <t>ソノタ</t>
    </rPh>
    <rPh sb="4" eb="6">
      <t>ジム</t>
    </rPh>
    <rPh sb="6" eb="9">
      <t>ジュウジシャ</t>
    </rPh>
    <phoneticPr fontId="6"/>
  </si>
  <si>
    <t>スーパーバイザー</t>
  </si>
  <si>
    <t>041</t>
  </si>
  <si>
    <t>店長</t>
  </si>
  <si>
    <t>042</t>
  </si>
  <si>
    <t>管理職（その他）</t>
  </si>
  <si>
    <t>職種コード（２）</t>
    <rPh sb="0" eb="2">
      <t>ショクシュ</t>
    </rPh>
    <phoneticPr fontId="6"/>
  </si>
  <si>
    <t>専門職 ・技術職</t>
    <rPh sb="2" eb="3">
      <t>ショク</t>
    </rPh>
    <phoneticPr fontId="6"/>
  </si>
  <si>
    <t>農林水産業・食品技術者</t>
  </si>
  <si>
    <t>その他の技術者</t>
  </si>
  <si>
    <t>研究開発（化学）</t>
  </si>
  <si>
    <t>その他研究開発</t>
  </si>
  <si>
    <t>研究開発（バイオテクノロジー）</t>
  </si>
  <si>
    <t>164</t>
    <phoneticPr fontId="6"/>
  </si>
  <si>
    <t>カスタマーエンジニア</t>
  </si>
  <si>
    <t>096</t>
  </si>
  <si>
    <t>農業技術者</t>
  </si>
  <si>
    <t>165</t>
  </si>
  <si>
    <t>サポートエンジニア（ハード）</t>
  </si>
  <si>
    <t>畜産技術者</t>
  </si>
  <si>
    <t>166</t>
  </si>
  <si>
    <t>フィールドエンジニア</t>
  </si>
  <si>
    <t>林業技術者</t>
  </si>
  <si>
    <t>167</t>
  </si>
  <si>
    <t>プロセスエンジニア</t>
  </si>
  <si>
    <t>099</t>
  </si>
  <si>
    <t>水産技術者</t>
  </si>
  <si>
    <t>168</t>
  </si>
  <si>
    <t>特許技術</t>
  </si>
  <si>
    <t>100</t>
  </si>
  <si>
    <t>食品技術者</t>
  </si>
  <si>
    <t>169</t>
  </si>
  <si>
    <t>工業デザイナー</t>
  </si>
  <si>
    <t>その他の農林水産業・食品技術者</t>
  </si>
  <si>
    <t>170</t>
  </si>
  <si>
    <t>その他エンジニア</t>
  </si>
  <si>
    <t>機械・電気技術者</t>
  </si>
  <si>
    <t>医師、歯科医師、獣医師、薬剤師</t>
  </si>
  <si>
    <t>102</t>
    <phoneticPr fontId="6"/>
  </si>
  <si>
    <t>研究開発（電気・電子）</t>
  </si>
  <si>
    <t>薬剤師</t>
  </si>
  <si>
    <t>103</t>
    <phoneticPr fontId="6"/>
  </si>
  <si>
    <t>研究開発（光関連技術）</t>
  </si>
  <si>
    <t>172</t>
    <phoneticPr fontId="6"/>
  </si>
  <si>
    <t>医師、歯科医師、獣医師</t>
  </si>
  <si>
    <t>104</t>
  </si>
  <si>
    <t>研究開発（通信技術）</t>
  </si>
  <si>
    <t>保健師、助産師、看護師</t>
    <rPh sb="0" eb="3">
      <t>ホケンシ</t>
    </rPh>
    <rPh sb="4" eb="7">
      <t>ジョサンシ</t>
    </rPh>
    <rPh sb="8" eb="11">
      <t>カンゴシ</t>
    </rPh>
    <phoneticPr fontId="2"/>
  </si>
  <si>
    <t>105</t>
  </si>
  <si>
    <t>研究開発（半導体）</t>
  </si>
  <si>
    <t>保健師・助産師</t>
    <rPh sb="0" eb="3">
      <t>ホケンシ</t>
    </rPh>
    <rPh sb="4" eb="7">
      <t>ジョサンシ</t>
    </rPh>
    <phoneticPr fontId="2"/>
  </si>
  <si>
    <t>106</t>
  </si>
  <si>
    <t>研究開発（機械）</t>
  </si>
  <si>
    <t>看護師（準看護師を含む）</t>
    <rPh sb="0" eb="3">
      <t>カンゴシ</t>
    </rPh>
    <rPh sb="4" eb="5">
      <t>ジュン</t>
    </rPh>
    <rPh sb="5" eb="8">
      <t>カンゴシ</t>
    </rPh>
    <rPh sb="9" eb="10">
      <t>フク</t>
    </rPh>
    <phoneticPr fontId="2"/>
  </si>
  <si>
    <t>107</t>
  </si>
  <si>
    <t>研究開発（メカトロニクス）</t>
  </si>
  <si>
    <t>医療技術者</t>
    <phoneticPr fontId="6"/>
  </si>
  <si>
    <t>108</t>
  </si>
  <si>
    <t>アナログ回路設計</t>
  </si>
  <si>
    <t>診療放射線技師、臨床検査技師、</t>
    <phoneticPr fontId="6"/>
  </si>
  <si>
    <t>109</t>
  </si>
  <si>
    <t>デジタル回路設計</t>
  </si>
  <si>
    <t>歯科技工士、理学療法士など</t>
  </si>
  <si>
    <t>110</t>
  </si>
  <si>
    <t>電気回路設計</t>
  </si>
  <si>
    <t>その他の保健医療専門職</t>
    <phoneticPr fontId="6"/>
  </si>
  <si>
    <t>半導体開発設計</t>
  </si>
  <si>
    <t>112</t>
  </si>
  <si>
    <t>機械設計</t>
  </si>
  <si>
    <t>社会福祉専門職</t>
    <phoneticPr fontId="6"/>
  </si>
  <si>
    <t>113</t>
  </si>
  <si>
    <t>メカトロ設計</t>
  </si>
  <si>
    <t>114</t>
  </si>
  <si>
    <t>電気通信技術者</t>
  </si>
  <si>
    <t>法務関連専門職</t>
  </si>
  <si>
    <t>115</t>
  </si>
  <si>
    <t>制御設計</t>
  </si>
  <si>
    <t>弁護士、弁理士、司法書士など</t>
    <rPh sb="0" eb="3">
      <t>ベンゴシ</t>
    </rPh>
    <rPh sb="4" eb="7">
      <t>ベンリシ</t>
    </rPh>
    <rPh sb="8" eb="12">
      <t>シホウショシ</t>
    </rPh>
    <phoneticPr fontId="6"/>
  </si>
  <si>
    <t>116</t>
  </si>
  <si>
    <t>金型設計</t>
  </si>
  <si>
    <t>経営関連専門職</t>
    <phoneticPr fontId="6"/>
  </si>
  <si>
    <t>117</t>
  </si>
  <si>
    <t>その他電気・電子・機械設計関連職</t>
  </si>
  <si>
    <t>公認会計士、税理士など</t>
    <phoneticPr fontId="6"/>
  </si>
  <si>
    <t>鉱工業技術者（機械・電気技術者を除く）</t>
  </si>
  <si>
    <t>文芸家、記者、編集者</t>
  </si>
  <si>
    <t>化学技術者</t>
  </si>
  <si>
    <t>180</t>
    <phoneticPr fontId="6"/>
  </si>
  <si>
    <t>文芸家、記者、編集者、校正者など</t>
    <rPh sb="0" eb="3">
      <t>ブンゲイカ</t>
    </rPh>
    <rPh sb="4" eb="6">
      <t>キシャ</t>
    </rPh>
    <rPh sb="7" eb="10">
      <t>ヘンシュウシャ</t>
    </rPh>
    <rPh sb="11" eb="13">
      <t>コウセイ</t>
    </rPh>
    <rPh sb="13" eb="14">
      <t>シャ</t>
    </rPh>
    <phoneticPr fontId="6"/>
  </si>
  <si>
    <t>その他の鉱工業技術者</t>
  </si>
  <si>
    <t>美術家、写真家、デザイナー</t>
    <rPh sb="0" eb="3">
      <t>ビジュツカ</t>
    </rPh>
    <rPh sb="4" eb="7">
      <t>シャシンカ</t>
    </rPh>
    <phoneticPr fontId="6"/>
  </si>
  <si>
    <t>建築・土木・測量技術者</t>
    <rPh sb="7" eb="8">
      <t>リョウ</t>
    </rPh>
    <phoneticPr fontId="6"/>
  </si>
  <si>
    <t>181</t>
    <phoneticPr fontId="6"/>
  </si>
  <si>
    <t>キャラクター、CGデザイナー</t>
    <phoneticPr fontId="6"/>
  </si>
  <si>
    <t>技術開発（建築・土木・プラント・設備）</t>
  </si>
  <si>
    <t>182</t>
    <phoneticPr fontId="6"/>
  </si>
  <si>
    <t>グラフィックデザイナー・エディトリアルデザイナー</t>
    <phoneticPr fontId="6"/>
  </si>
  <si>
    <t>建築設計</t>
  </si>
  <si>
    <t>183</t>
    <phoneticPr fontId="6"/>
  </si>
  <si>
    <t>ファッション関連デザイナー</t>
    <rPh sb="6" eb="8">
      <t>カンレン</t>
    </rPh>
    <phoneticPr fontId="6"/>
  </si>
  <si>
    <t>122</t>
  </si>
  <si>
    <t>土木設計</t>
  </si>
  <si>
    <t>184</t>
    <phoneticPr fontId="6"/>
  </si>
  <si>
    <t>写真家</t>
    <rPh sb="0" eb="3">
      <t>シャシンカ</t>
    </rPh>
    <phoneticPr fontId="6"/>
  </si>
  <si>
    <t>123</t>
  </si>
  <si>
    <t>意匠設計</t>
  </si>
  <si>
    <t>185</t>
    <phoneticPr fontId="6"/>
  </si>
  <si>
    <t>その他美術家</t>
  </si>
  <si>
    <t>124</t>
  </si>
  <si>
    <t>構造解析</t>
  </si>
  <si>
    <t>コンサルタント</t>
  </si>
  <si>
    <t>125</t>
  </si>
  <si>
    <t>プラント設計</t>
  </si>
  <si>
    <t>経営･会計コンサルタントなど</t>
    <rPh sb="0" eb="2">
      <t>ケイエイ</t>
    </rPh>
    <rPh sb="3" eb="5">
      <t>カイケイ</t>
    </rPh>
    <phoneticPr fontId="6"/>
  </si>
  <si>
    <t>126</t>
  </si>
  <si>
    <t>空調設備設計</t>
  </si>
  <si>
    <t>金融関連専門職</t>
    <rPh sb="0" eb="2">
      <t>キンユウ</t>
    </rPh>
    <rPh sb="2" eb="4">
      <t>カンレン</t>
    </rPh>
    <rPh sb="4" eb="7">
      <t>センモンショク</t>
    </rPh>
    <phoneticPr fontId="6"/>
  </si>
  <si>
    <t>電気設備設計</t>
  </si>
  <si>
    <t>ディーラー</t>
  </si>
  <si>
    <t>128</t>
  </si>
  <si>
    <t>ＣＡＤ設計</t>
  </si>
  <si>
    <t>188</t>
    <phoneticPr fontId="6"/>
  </si>
  <si>
    <t>ファンドマネージャー</t>
  </si>
  <si>
    <t>その他設計</t>
  </si>
  <si>
    <t>アクチュアリ</t>
  </si>
  <si>
    <t>130</t>
  </si>
  <si>
    <t>建築施工管理・現場監督・工事監理者</t>
  </si>
  <si>
    <t>ファイナンシャルプランナー</t>
  </si>
  <si>
    <t>131</t>
  </si>
  <si>
    <t>土木施工管理・現場監督・工事監理者</t>
  </si>
  <si>
    <t>191</t>
    <phoneticPr fontId="6"/>
  </si>
  <si>
    <t>証券アナリスト</t>
  </si>
  <si>
    <t>132</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</si>
  <si>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6"/>
  </si>
  <si>
    <t>192</t>
    <phoneticPr fontId="6"/>
  </si>
  <si>
    <t>その他金融関連専門職</t>
  </si>
  <si>
    <t>133</t>
  </si>
  <si>
    <t>その他の建築・土木・測量技術者</t>
  </si>
  <si>
    <t>ゲーム関連専門職</t>
    <rPh sb="3" eb="5">
      <t>カンレン</t>
    </rPh>
    <rPh sb="5" eb="7">
      <t>センモン</t>
    </rPh>
    <rPh sb="7" eb="8">
      <t>ショク</t>
    </rPh>
    <phoneticPr fontId="6"/>
  </si>
  <si>
    <t>ソフトウエア・インターネット関連技術者</t>
    <rPh sb="14" eb="16">
      <t>カンレン</t>
    </rPh>
    <phoneticPr fontId="6"/>
  </si>
  <si>
    <t>ゲームプロデューサー</t>
  </si>
  <si>
    <t>研究開発（コンピュータ）</t>
    <phoneticPr fontId="6"/>
  </si>
  <si>
    <t>ゲームディレクター</t>
  </si>
  <si>
    <t>開発職（ソフトウエア関連職）</t>
    <rPh sb="0" eb="3">
      <t>カイハツショク</t>
    </rPh>
    <rPh sb="10" eb="12">
      <t>カンレン</t>
    </rPh>
    <rPh sb="12" eb="13">
      <t>ショク</t>
    </rPh>
    <phoneticPr fontId="6"/>
  </si>
  <si>
    <t>ゲームデザイナー</t>
    <phoneticPr fontId="6"/>
  </si>
  <si>
    <t>136</t>
  </si>
  <si>
    <t>データベース系ＳＥ</t>
  </si>
  <si>
    <t>ゲームプログラマ</t>
  </si>
  <si>
    <t>137</t>
  </si>
  <si>
    <t>制御系ＳＥ</t>
  </si>
  <si>
    <t>その他ゲーム関連専門職</t>
    <rPh sb="0" eb="3">
      <t>ソノタ</t>
    </rPh>
    <rPh sb="6" eb="8">
      <t>カンレン</t>
    </rPh>
    <rPh sb="8" eb="10">
      <t>センモン</t>
    </rPh>
    <rPh sb="10" eb="11">
      <t>ショク</t>
    </rPh>
    <phoneticPr fontId="6"/>
  </si>
  <si>
    <t>138</t>
  </si>
  <si>
    <t>ネットワークエンジニア</t>
    <phoneticPr fontId="6"/>
  </si>
  <si>
    <t>広告・出版・マスコミ専門職</t>
    <rPh sb="0" eb="2">
      <t>コウコク</t>
    </rPh>
    <rPh sb="3" eb="5">
      <t>シュッパン</t>
    </rPh>
    <rPh sb="10" eb="13">
      <t>センモンショク</t>
    </rPh>
    <phoneticPr fontId="6"/>
  </si>
  <si>
    <t>139</t>
  </si>
  <si>
    <t>プログラマ</t>
  </si>
  <si>
    <t>コピーライター</t>
  </si>
  <si>
    <t>140</t>
  </si>
  <si>
    <t>ＣＧプログラマ</t>
  </si>
  <si>
    <t>イラストレーター</t>
  </si>
  <si>
    <t>141</t>
  </si>
  <si>
    <t>サポートエンジニア（ソフト）</t>
  </si>
  <si>
    <t>広告・出版・マスコミプロデューサー・</t>
    <rPh sb="0" eb="2">
      <t>コウコク</t>
    </rPh>
    <rPh sb="3" eb="5">
      <t>シュッパン</t>
    </rPh>
    <phoneticPr fontId="6"/>
  </si>
  <si>
    <t>142</t>
  </si>
  <si>
    <t>システムアナリスト</t>
  </si>
  <si>
    <t>ディレクター</t>
  </si>
  <si>
    <t>システムコンサルタント</t>
  </si>
  <si>
    <t>その他広告・出版・マスコミ専門職</t>
  </si>
  <si>
    <t>144</t>
  </si>
  <si>
    <t>通信・ネットワークエンジニア</t>
    <rPh sb="0" eb="2">
      <t>ツウシン</t>
    </rPh>
    <phoneticPr fontId="6"/>
  </si>
  <si>
    <t>印刷関連専門職</t>
    <rPh sb="0" eb="2">
      <t>インサツ</t>
    </rPh>
    <rPh sb="2" eb="4">
      <t>カンレン</t>
    </rPh>
    <rPh sb="4" eb="7">
      <t>センモンショク</t>
    </rPh>
    <phoneticPr fontId="6"/>
  </si>
  <si>
    <t>145</t>
  </si>
  <si>
    <t>画像処理</t>
  </si>
  <si>
    <t>ＤＴＰオペレーター</t>
  </si>
  <si>
    <t>146</t>
  </si>
  <si>
    <t>ＣＡＤオペレーター</t>
  </si>
  <si>
    <t>印刷機オペレーター</t>
  </si>
  <si>
    <t>147</t>
  </si>
  <si>
    <t>WEB系プログラマ</t>
    <rPh sb="3" eb="4">
      <t>ケイ</t>
    </rPh>
    <phoneticPr fontId="6"/>
  </si>
  <si>
    <t>その他印刷関連専門職</t>
    <phoneticPr fontId="6"/>
  </si>
  <si>
    <t>148</t>
  </si>
  <si>
    <t>WEB系アプリケーション開発</t>
    <rPh sb="3" eb="4">
      <t>ケイ</t>
    </rPh>
    <rPh sb="12" eb="14">
      <t>カイハツ</t>
    </rPh>
    <phoneticPr fontId="6"/>
  </si>
  <si>
    <t xml:space="preserve"> 　　　　　（製版、印刷技術、DTPオペレーター）</t>
    <phoneticPr fontId="6"/>
  </si>
  <si>
    <t>149</t>
  </si>
  <si>
    <t>サーバ管理エンジニア</t>
    <rPh sb="3" eb="5">
      <t>カンリ</t>
    </rPh>
    <phoneticPr fontId="6"/>
  </si>
  <si>
    <t>ファッション・インテリア関連専門職</t>
    <rPh sb="12" eb="14">
      <t>カンレン</t>
    </rPh>
    <rPh sb="14" eb="16">
      <t>センモン</t>
    </rPh>
    <rPh sb="16" eb="17">
      <t>ショク</t>
    </rPh>
    <phoneticPr fontId="6"/>
  </si>
  <si>
    <t>150</t>
  </si>
  <si>
    <t>ローカライゼーションエンジニア</t>
    <phoneticPr fontId="6"/>
  </si>
  <si>
    <t>ファッション関連職（パタンナー、</t>
    <phoneticPr fontId="6"/>
  </si>
  <si>
    <t>151</t>
  </si>
  <si>
    <t>ITコンサルタント</t>
    <phoneticPr fontId="6"/>
  </si>
  <si>
    <t xml:space="preserve"> 　　　スタイリスト、ソーイングスタッフなど）</t>
    <phoneticPr fontId="6"/>
  </si>
  <si>
    <t>152</t>
  </si>
  <si>
    <t>セキュリティ技術者</t>
    <rPh sb="6" eb="9">
      <t>ギジュツシャ</t>
    </rPh>
    <phoneticPr fontId="6"/>
  </si>
  <si>
    <t>インテリア関連職</t>
  </si>
  <si>
    <t>153</t>
  </si>
  <si>
    <t>ERPコンサルタント</t>
    <phoneticPr fontId="6"/>
  </si>
  <si>
    <t>その他の専門的・技術的職業</t>
    <rPh sb="0" eb="3">
      <t>ソノタ</t>
    </rPh>
    <rPh sb="4" eb="7">
      <t>センモンテキ</t>
    </rPh>
    <rPh sb="8" eb="10">
      <t>ギジュツ</t>
    </rPh>
    <rPh sb="10" eb="11">
      <t>テキ</t>
    </rPh>
    <rPh sb="11" eb="13">
      <t>ショクギョウ</t>
    </rPh>
    <phoneticPr fontId="6"/>
  </si>
  <si>
    <t>154</t>
  </si>
  <si>
    <t>その他ソフトウエア関連技術職</t>
    <rPh sb="9" eb="11">
      <t>カンレン</t>
    </rPh>
    <rPh sb="11" eb="13">
      <t>ギジュツショク</t>
    </rPh>
    <rPh sb="13" eb="14">
      <t>ショク</t>
    </rPh>
    <phoneticPr fontId="6"/>
  </si>
  <si>
    <t>インターネット関連専門職</t>
    <rPh sb="7" eb="9">
      <t>カンレン</t>
    </rPh>
    <rPh sb="9" eb="12">
      <t>センモンショク</t>
    </rPh>
    <phoneticPr fontId="6"/>
  </si>
  <si>
    <t>分類不能の職業</t>
  </si>
  <si>
    <t>ECコンサルタント</t>
    <phoneticPr fontId="6"/>
  </si>
  <si>
    <t>WEBマスター</t>
    <phoneticPr fontId="6"/>
  </si>
  <si>
    <t>157</t>
  </si>
  <si>
    <t>WEBプロデューサー・ディレクター</t>
    <phoneticPr fontId="6"/>
  </si>
  <si>
    <t>158</t>
  </si>
  <si>
    <t>WEBデザイナー</t>
    <phoneticPr fontId="6"/>
  </si>
  <si>
    <t>159</t>
  </si>
  <si>
    <t>セキュリティコンサルタント</t>
    <phoneticPr fontId="6"/>
  </si>
  <si>
    <t>160</t>
  </si>
  <si>
    <t>WEBコンテンツ企画・制作</t>
    <rPh sb="8" eb="10">
      <t>キカク</t>
    </rPh>
    <rPh sb="11" eb="13">
      <t>セイサク</t>
    </rPh>
    <phoneticPr fontId="6"/>
  </si>
  <si>
    <t>161</t>
  </si>
  <si>
    <r>
      <t>e</t>
    </r>
    <r>
      <rPr>
        <sz val="9"/>
        <rFont val="ＭＳ Ｐゴシック"/>
        <family val="3"/>
        <charset val="128"/>
      </rPr>
      <t>ビジネスﾌﾟﾛﾃﾞｭｰｻｰ・ｲﾝｷｭﾍﾞｰﾀｰ</t>
    </r>
    <phoneticPr fontId="6"/>
  </si>
  <si>
    <t>162</t>
  </si>
  <si>
    <t>その他のインターネット関連専門職</t>
    <rPh sb="0" eb="3">
      <t>ソノタ</t>
    </rPh>
    <rPh sb="11" eb="13">
      <t>カンレン</t>
    </rPh>
    <rPh sb="13" eb="15">
      <t>センモン</t>
    </rPh>
    <rPh sb="15" eb="16">
      <t>ショク</t>
    </rPh>
    <phoneticPr fontId="6"/>
  </si>
  <si>
    <t>Mother</t>
    <phoneticPr fontId="2"/>
  </si>
  <si>
    <t>誕生年月</t>
    <rPh sb="0" eb="2">
      <t>タンジョウ</t>
    </rPh>
    <rPh sb="2" eb="4">
      <t>ネンゲツ</t>
    </rPh>
    <phoneticPr fontId="2"/>
  </si>
  <si>
    <t>同居者</t>
    <rPh sb="0" eb="3">
      <t>ドウキョシャ</t>
    </rPh>
    <phoneticPr fontId="2"/>
  </si>
  <si>
    <t>稼ぎ手</t>
    <rPh sb="0" eb="1">
      <t>カセ</t>
    </rPh>
    <rPh sb="2" eb="3">
      <t>テ</t>
    </rPh>
    <phoneticPr fontId="2"/>
  </si>
  <si>
    <t>住居形態</t>
    <rPh sb="0" eb="2">
      <t>ジュウキョ</t>
    </rPh>
    <rPh sb="2" eb="4">
      <t>ケイタイ</t>
    </rPh>
    <phoneticPr fontId="2"/>
  </si>
  <si>
    <t>学年</t>
    <rPh sb="0" eb="2">
      <t>ガクネン</t>
    </rPh>
    <phoneticPr fontId="2"/>
  </si>
  <si>
    <t>中退経験</t>
    <rPh sb="0" eb="2">
      <t>チュウタイ</t>
    </rPh>
    <rPh sb="2" eb="4">
      <t>ケイケン</t>
    </rPh>
    <phoneticPr fontId="2"/>
  </si>
  <si>
    <t>×</t>
    <phoneticPr fontId="2"/>
  </si>
  <si>
    <t>就業状態（1月～4月）</t>
    <rPh sb="0" eb="2">
      <t>シュウギョウ</t>
    </rPh>
    <rPh sb="2" eb="4">
      <t>ジョウタイ</t>
    </rPh>
    <rPh sb="6" eb="7">
      <t>ガツ</t>
    </rPh>
    <rPh sb="9" eb="10">
      <t>ガツ</t>
    </rPh>
    <phoneticPr fontId="2"/>
  </si>
  <si>
    <t>就業状態（5月～8月）</t>
    <rPh sb="0" eb="2">
      <t>シュウギョウ</t>
    </rPh>
    <rPh sb="2" eb="4">
      <t>ジョウタイ</t>
    </rPh>
    <rPh sb="6" eb="7">
      <t>ガツ</t>
    </rPh>
    <rPh sb="9" eb="10">
      <t>ガツ</t>
    </rPh>
    <phoneticPr fontId="2"/>
  </si>
  <si>
    <t>就業状態（9月～11月）</t>
    <rPh sb="0" eb="2">
      <t>シュウギョウ</t>
    </rPh>
    <rPh sb="2" eb="4">
      <t>ジョウタイ</t>
    </rPh>
    <rPh sb="6" eb="7">
      <t>ガツ</t>
    </rPh>
    <rPh sb="10" eb="11">
      <t>ガツ</t>
    </rPh>
    <phoneticPr fontId="2"/>
  </si>
  <si>
    <t>就業状態（12月）</t>
    <rPh sb="0" eb="2">
      <t>シュウギョウ</t>
    </rPh>
    <rPh sb="2" eb="4">
      <t>ジョウタイ</t>
    </rPh>
    <rPh sb="7" eb="8">
      <t>ガツ</t>
    </rPh>
    <phoneticPr fontId="2"/>
  </si>
  <si>
    <t>従業上の地位</t>
    <rPh sb="0" eb="2">
      <t>ジュウギョウ</t>
    </rPh>
    <rPh sb="2" eb="3">
      <t>ジョウ</t>
    </rPh>
    <rPh sb="4" eb="6">
      <t>チイ</t>
    </rPh>
    <phoneticPr fontId="2"/>
  </si>
  <si>
    <t>勤務先での呼称</t>
    <rPh sb="0" eb="3">
      <t>キンムサキ</t>
    </rPh>
    <rPh sb="5" eb="7">
      <t>コショウ</t>
    </rPh>
    <phoneticPr fontId="2"/>
  </si>
  <si>
    <t>仕事についた理由</t>
    <rPh sb="0" eb="2">
      <t>シゴト</t>
    </rPh>
    <rPh sb="6" eb="8">
      <t>リユウ</t>
    </rPh>
    <phoneticPr fontId="2"/>
  </si>
  <si>
    <t>休業理由</t>
    <rPh sb="0" eb="2">
      <t>キュウギョウ</t>
    </rPh>
    <rPh sb="2" eb="4">
      <t>リユウ</t>
    </rPh>
    <phoneticPr fontId="2"/>
  </si>
  <si>
    <t>仕事にすぐつけたか</t>
    <rPh sb="0" eb="2">
      <t>シゴト</t>
    </rPh>
    <phoneticPr fontId="2"/>
  </si>
  <si>
    <t>就業希望</t>
    <rPh sb="0" eb="2">
      <t>シュウギョウ</t>
    </rPh>
    <rPh sb="2" eb="4">
      <t>キボウ</t>
    </rPh>
    <phoneticPr fontId="2"/>
  </si>
  <si>
    <t>就業希望の程度</t>
    <rPh sb="0" eb="2">
      <t>シュウギョウ</t>
    </rPh>
    <rPh sb="2" eb="4">
      <t>キボウ</t>
    </rPh>
    <rPh sb="5" eb="7">
      <t>テイド</t>
    </rPh>
    <phoneticPr fontId="2"/>
  </si>
  <si>
    <t>仕事探し実施有無</t>
    <rPh sb="0" eb="2">
      <t>シゴト</t>
    </rPh>
    <rPh sb="2" eb="3">
      <t>サガ</t>
    </rPh>
    <rPh sb="4" eb="6">
      <t>ジッシ</t>
    </rPh>
    <rPh sb="6" eb="8">
      <t>ウム</t>
    </rPh>
    <phoneticPr fontId="2"/>
  </si>
  <si>
    <t>仕事を探していなかった理由</t>
    <rPh sb="0" eb="2">
      <t>シゴト</t>
    </rPh>
    <rPh sb="3" eb="4">
      <t>サガ</t>
    </rPh>
    <rPh sb="11" eb="13">
      <t>リユウ</t>
    </rPh>
    <phoneticPr fontId="2"/>
  </si>
  <si>
    <t>仕事についていなかった理由</t>
    <rPh sb="0" eb="2">
      <t>シゴト</t>
    </rPh>
    <rPh sb="11" eb="13">
      <t>リユウ</t>
    </rPh>
    <phoneticPr fontId="2"/>
  </si>
  <si>
    <t>仕事をしたいと思っていなかった理由</t>
    <rPh sb="0" eb="2">
      <t>シゴト</t>
    </rPh>
    <rPh sb="7" eb="8">
      <t>オモ</t>
    </rPh>
    <rPh sb="15" eb="17">
      <t>リユウ</t>
    </rPh>
    <phoneticPr fontId="2"/>
  </si>
  <si>
    <t>業種</t>
    <rPh sb="0" eb="2">
      <t>ギョウシュ</t>
    </rPh>
    <phoneticPr fontId="2"/>
  </si>
  <si>
    <t>従業員規模</t>
    <rPh sb="0" eb="3">
      <t>ジュウギョウイン</t>
    </rPh>
    <rPh sb="3" eb="5">
      <t>キボ</t>
    </rPh>
    <phoneticPr fontId="2"/>
  </si>
  <si>
    <t>職種</t>
    <rPh sb="0" eb="2">
      <t>ショクシュ</t>
    </rPh>
    <phoneticPr fontId="2"/>
  </si>
  <si>
    <t>雇用契約期間の有無</t>
    <rPh sb="0" eb="2">
      <t>コヨウ</t>
    </rPh>
    <rPh sb="2" eb="4">
      <t>ケイヤク</t>
    </rPh>
    <rPh sb="4" eb="6">
      <t>キカン</t>
    </rPh>
    <rPh sb="7" eb="9">
      <t>ウム</t>
    </rPh>
    <phoneticPr fontId="2"/>
  </si>
  <si>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2"/>
  </si>
  <si>
    <t>労働日数、労働時間</t>
    <rPh sb="0" eb="2">
      <t>ロウドウ</t>
    </rPh>
    <rPh sb="2" eb="4">
      <t>ニッスウ</t>
    </rPh>
    <rPh sb="5" eb="7">
      <t>ロウドウ</t>
    </rPh>
    <rPh sb="7" eb="9">
      <t>ジカン</t>
    </rPh>
    <phoneticPr fontId="2"/>
  </si>
  <si>
    <t>役職</t>
    <rPh sb="0" eb="2">
      <t>ヤクショク</t>
    </rPh>
    <phoneticPr fontId="2"/>
  </si>
  <si>
    <t>給与支払方法</t>
    <rPh sb="0" eb="2">
      <t>キュウヨ</t>
    </rPh>
    <rPh sb="2" eb="4">
      <t>シハライ</t>
    </rPh>
    <rPh sb="4" eb="6">
      <t>ホウホウ</t>
    </rPh>
    <phoneticPr fontId="2"/>
  </si>
  <si>
    <t>時給</t>
    <rPh sb="0" eb="1">
      <t>ジ</t>
    </rPh>
    <rPh sb="1" eb="2">
      <t>キュウ</t>
    </rPh>
    <phoneticPr fontId="2"/>
  </si>
  <si>
    <t>通勤手段</t>
    <rPh sb="0" eb="2">
      <t>ツウキン</t>
    </rPh>
    <rPh sb="2" eb="4">
      <t>シュダン</t>
    </rPh>
    <phoneticPr fontId="2"/>
  </si>
  <si>
    <t>仕事の柔軟性</t>
    <rPh sb="0" eb="2">
      <t>シゴト</t>
    </rPh>
    <rPh sb="3" eb="6">
      <t>ジュウナンセイ</t>
    </rPh>
    <phoneticPr fontId="2"/>
  </si>
  <si>
    <t>副業労働時間</t>
    <rPh sb="0" eb="2">
      <t>フクギョウ</t>
    </rPh>
    <rPh sb="2" eb="4">
      <t>ロウドウ</t>
    </rPh>
    <rPh sb="4" eb="6">
      <t>ジカン</t>
    </rPh>
    <phoneticPr fontId="2"/>
  </si>
  <si>
    <t>退職回数</t>
    <rPh sb="0" eb="2">
      <t>タイショク</t>
    </rPh>
    <rPh sb="2" eb="4">
      <t>カイスウ</t>
    </rPh>
    <phoneticPr fontId="2"/>
  </si>
  <si>
    <t>生活満足度</t>
    <rPh sb="0" eb="2">
      <t>セイカツ</t>
    </rPh>
    <rPh sb="2" eb="5">
      <t>マンゾクド</t>
    </rPh>
    <phoneticPr fontId="2"/>
  </si>
  <si>
    <t>学習活動</t>
    <rPh sb="0" eb="2">
      <t>ガクシュウ</t>
    </rPh>
    <rPh sb="2" eb="4">
      <t>カツドウ</t>
    </rPh>
    <phoneticPr fontId="2"/>
  </si>
  <si>
    <t>休暇取得状況</t>
    <rPh sb="0" eb="2">
      <t>キュウカ</t>
    </rPh>
    <rPh sb="2" eb="4">
      <t>シュトク</t>
    </rPh>
    <rPh sb="4" eb="6">
      <t>ジョウキョウ</t>
    </rPh>
    <phoneticPr fontId="2"/>
  </si>
  <si>
    <t>有給休暇取得率</t>
    <rPh sb="0" eb="2">
      <t>ユウキュウ</t>
    </rPh>
    <rPh sb="2" eb="4">
      <t>キュウカ</t>
    </rPh>
    <rPh sb="4" eb="6">
      <t>シュトク</t>
    </rPh>
    <rPh sb="6" eb="7">
      <t>リツ</t>
    </rPh>
    <phoneticPr fontId="2"/>
  </si>
  <si>
    <t>健康状態（ストレス）</t>
    <rPh sb="0" eb="2">
      <t>ケンコウ</t>
    </rPh>
    <rPh sb="2" eb="4">
      <t>ジョウタイ</t>
    </rPh>
    <phoneticPr fontId="2"/>
  </si>
  <si>
    <t>昨年1年間（1月～12月）の収入について</t>
    <rPh sb="0" eb="2">
      <t>サクネン</t>
    </rPh>
    <rPh sb="3" eb="5">
      <t>ネンカン</t>
    </rPh>
    <rPh sb="7" eb="8">
      <t>ガツ</t>
    </rPh>
    <rPh sb="11" eb="12">
      <t>ガツ</t>
    </rPh>
    <rPh sb="14" eb="16">
      <t>シュウニュウ</t>
    </rPh>
    <phoneticPr fontId="6"/>
  </si>
  <si>
    <t>収入源</t>
    <rPh sb="0" eb="3">
      <t>シュウニュウゲン</t>
    </rPh>
    <phoneticPr fontId="2"/>
  </si>
  <si>
    <t>生活費のまかないかた</t>
    <rPh sb="0" eb="3">
      <t>セイカツヒ</t>
    </rPh>
    <phoneticPr fontId="2"/>
  </si>
  <si>
    <t>仕事のレベルアップ</t>
    <rPh sb="0" eb="2">
      <t>シゴト</t>
    </rPh>
    <phoneticPr fontId="2"/>
  </si>
  <si>
    <t>OJTの機会</t>
    <rPh sb="4" eb="6">
      <t>キカイ</t>
    </rPh>
    <phoneticPr fontId="2"/>
  </si>
  <si>
    <t>OFF-JTの機会</t>
    <rPh sb="7" eb="9">
      <t>キカイ</t>
    </rPh>
    <phoneticPr fontId="2"/>
  </si>
  <si>
    <t>自己啓発活動の有無</t>
    <rPh sb="0" eb="2">
      <t>ジコ</t>
    </rPh>
    <rPh sb="2" eb="4">
      <t>ケイハツ</t>
    </rPh>
    <rPh sb="4" eb="6">
      <t>カツドウ</t>
    </rPh>
    <rPh sb="7" eb="9">
      <t>ウム</t>
    </rPh>
    <phoneticPr fontId="2"/>
  </si>
  <si>
    <t>昨年1年間（1月～12月）の職場環境について</t>
    <rPh sb="0" eb="2">
      <t>サクネン</t>
    </rPh>
    <rPh sb="3" eb="5">
      <t>ネンカン</t>
    </rPh>
    <rPh sb="7" eb="8">
      <t>ガツ</t>
    </rPh>
    <rPh sb="11" eb="12">
      <t>ガツ</t>
    </rPh>
    <rPh sb="14" eb="16">
      <t>ショクバ</t>
    </rPh>
    <rPh sb="16" eb="18">
      <t>カンキョウ</t>
    </rPh>
    <phoneticPr fontId="6"/>
  </si>
  <si>
    <t>職場の状況</t>
    <rPh sb="0" eb="2">
      <t>ショクバ</t>
    </rPh>
    <rPh sb="3" eb="5">
      <t>ジョウキョウ</t>
    </rPh>
    <phoneticPr fontId="2"/>
  </si>
  <si>
    <t>仕事の性質</t>
    <rPh sb="0" eb="2">
      <t>シゴト</t>
    </rPh>
    <rPh sb="3" eb="5">
      <t>セイシツ</t>
    </rPh>
    <phoneticPr fontId="2"/>
  </si>
  <si>
    <t>仕事満足度、キャリア展望</t>
    <rPh sb="0" eb="2">
      <t>シゴト</t>
    </rPh>
    <rPh sb="2" eb="5">
      <t>マンゾクド</t>
    </rPh>
    <rPh sb="10" eb="12">
      <t>テンボウ</t>
    </rPh>
    <phoneticPr fontId="2"/>
  </si>
  <si>
    <t>昨年1年間（1月～12月）のWLBについて</t>
    <rPh sb="0" eb="2">
      <t>サクネン</t>
    </rPh>
    <rPh sb="3" eb="5">
      <t>ネンカン</t>
    </rPh>
    <rPh sb="7" eb="8">
      <t>ガツ</t>
    </rPh>
    <rPh sb="11" eb="12">
      <t>ガツ</t>
    </rPh>
    <phoneticPr fontId="6"/>
  </si>
  <si>
    <t>仕事と家庭の両立ストレス</t>
    <rPh sb="0" eb="2">
      <t>シゴト</t>
    </rPh>
    <rPh sb="3" eb="5">
      <t>カテイ</t>
    </rPh>
    <rPh sb="6" eb="8">
      <t>リョウリツ</t>
    </rPh>
    <phoneticPr fontId="2"/>
  </si>
  <si>
    <t>初職について</t>
    <rPh sb="0" eb="1">
      <t>ショ</t>
    </rPh>
    <rPh sb="1" eb="2">
      <t>ショク</t>
    </rPh>
    <phoneticPr fontId="6"/>
  </si>
  <si>
    <t>初職就業形態</t>
    <rPh sb="0" eb="1">
      <t>ショ</t>
    </rPh>
    <rPh sb="1" eb="2">
      <t>ショク</t>
    </rPh>
    <rPh sb="2" eb="4">
      <t>シュウギョウ</t>
    </rPh>
    <rPh sb="4" eb="6">
      <t>ケイタイ</t>
    </rPh>
    <phoneticPr fontId="2"/>
  </si>
  <si>
    <t>初職業種</t>
    <rPh sb="2" eb="4">
      <t>ギョウシュ</t>
    </rPh>
    <phoneticPr fontId="2"/>
  </si>
  <si>
    <t>初職従業員規模</t>
    <rPh sb="2" eb="5">
      <t>ジュウギョウイン</t>
    </rPh>
    <rPh sb="5" eb="7">
      <t>キボ</t>
    </rPh>
    <phoneticPr fontId="2"/>
  </si>
  <si>
    <t>初職職種</t>
    <rPh sb="2" eb="4">
      <t>ショクシュ</t>
    </rPh>
    <phoneticPr fontId="2"/>
  </si>
  <si>
    <t>前職について</t>
    <rPh sb="0" eb="2">
      <t>ゼンショク</t>
    </rPh>
    <phoneticPr fontId="6"/>
  </si>
  <si>
    <t>前職就業形態</t>
    <rPh sb="0" eb="2">
      <t>ゼンショク</t>
    </rPh>
    <rPh sb="2" eb="4">
      <t>シュウギョウ</t>
    </rPh>
    <rPh sb="4" eb="6">
      <t>ケイタイ</t>
    </rPh>
    <phoneticPr fontId="2"/>
  </si>
  <si>
    <t>前職業種</t>
    <rPh sb="2" eb="4">
      <t>ギョウシュ</t>
    </rPh>
    <phoneticPr fontId="2"/>
  </si>
  <si>
    <t>前職従業員規模</t>
    <rPh sb="2" eb="5">
      <t>ジュウギョウイン</t>
    </rPh>
    <rPh sb="5" eb="7">
      <t>キボ</t>
    </rPh>
    <phoneticPr fontId="2"/>
  </si>
  <si>
    <t>前職職種</t>
    <rPh sb="2" eb="4">
      <t>ショクシュ</t>
    </rPh>
    <phoneticPr fontId="2"/>
  </si>
  <si>
    <t>前職労働日数、労働時間</t>
    <rPh sb="2" eb="4">
      <t>ロウドウ</t>
    </rPh>
    <rPh sb="4" eb="6">
      <t>ニッスウ</t>
    </rPh>
    <rPh sb="7" eb="9">
      <t>ロウドウ</t>
    </rPh>
    <rPh sb="9" eb="11">
      <t>ジカン</t>
    </rPh>
    <phoneticPr fontId="2"/>
  </si>
  <si>
    <t>前職年収</t>
    <rPh sb="0" eb="2">
      <t>ゼンショク</t>
    </rPh>
    <rPh sb="2" eb="4">
      <t>ネンシュウ</t>
    </rPh>
    <phoneticPr fontId="2"/>
  </si>
  <si>
    <t>入職経路</t>
    <rPh sb="0" eb="2">
      <t>ニュウショク</t>
    </rPh>
    <rPh sb="2" eb="4">
      <t>ケイロ</t>
    </rPh>
    <phoneticPr fontId="2"/>
  </si>
  <si>
    <t>MA/SA</t>
    <phoneticPr fontId="2"/>
  </si>
  <si>
    <t>前職の退職と現職決定の順序</t>
    <rPh sb="0" eb="2">
      <t>ゼンショク</t>
    </rPh>
    <rPh sb="3" eb="5">
      <t>タイショク</t>
    </rPh>
    <rPh sb="6" eb="8">
      <t>ゲンショク</t>
    </rPh>
    <rPh sb="8" eb="10">
      <t>ケッテイ</t>
    </rPh>
    <rPh sb="11" eb="13">
      <t>ジュンジョ</t>
    </rPh>
    <phoneticPr fontId="2"/>
  </si>
  <si>
    <t>前職退職理由</t>
    <rPh sb="2" eb="4">
      <t>タイショク</t>
    </rPh>
    <rPh sb="4" eb="6">
      <t>リユウ</t>
    </rPh>
    <phoneticPr fontId="2"/>
  </si>
  <si>
    <t>末子出産前後の就業状況</t>
    <rPh sb="0" eb="2">
      <t>マッシ</t>
    </rPh>
    <rPh sb="2" eb="4">
      <t>シュッサン</t>
    </rPh>
    <rPh sb="4" eb="6">
      <t>ゼンゴ</t>
    </rPh>
    <rPh sb="7" eb="9">
      <t>シュウギョウ</t>
    </rPh>
    <rPh sb="9" eb="11">
      <t>ジョウキョウ</t>
    </rPh>
    <phoneticPr fontId="2"/>
  </si>
  <si>
    <t>末子出産時に利用した制度</t>
    <rPh sb="0" eb="2">
      <t>マッシ</t>
    </rPh>
    <rPh sb="2" eb="4">
      <t>シュッサン</t>
    </rPh>
    <rPh sb="4" eb="5">
      <t>トキ</t>
    </rPh>
    <rPh sb="6" eb="8">
      <t>リヨウ</t>
    </rPh>
    <rPh sb="10" eb="12">
      <t>セイド</t>
    </rPh>
    <phoneticPr fontId="2"/>
  </si>
  <si>
    <t>これまでの居住地</t>
    <rPh sb="5" eb="8">
      <t>キョジュウチ</t>
    </rPh>
    <phoneticPr fontId="2"/>
  </si>
  <si>
    <t>中学3年生時の成績</t>
    <rPh sb="5" eb="6">
      <t>ジ</t>
    </rPh>
    <phoneticPr fontId="2"/>
  </si>
  <si>
    <t>1年間の収入（仕事／副業／仕事以外）</t>
    <rPh sb="1" eb="3">
      <t>ネンカン</t>
    </rPh>
    <rPh sb="4" eb="6">
      <t>シュウニュウ</t>
    </rPh>
    <rPh sb="7" eb="9">
      <t>シゴト</t>
    </rPh>
    <rPh sb="10" eb="12">
      <t>フクギョウ</t>
    </rPh>
    <rPh sb="13" eb="15">
      <t>シゴト</t>
    </rPh>
    <rPh sb="15" eb="17">
      <t>イガイ</t>
    </rPh>
    <phoneticPr fontId="2"/>
  </si>
  <si>
    <t>配偶者の就業状態</t>
    <rPh sb="0" eb="3">
      <t>ハイグウシャ</t>
    </rPh>
    <rPh sb="4" eb="6">
      <t>シュウギョウ</t>
    </rPh>
    <rPh sb="6" eb="8">
      <t>ジョウタイ</t>
    </rPh>
    <phoneticPr fontId="2"/>
  </si>
  <si>
    <t>配偶者の年収</t>
    <rPh sb="0" eb="3">
      <t>ハイグウシャ</t>
    </rPh>
    <rPh sb="4" eb="6">
      <t>ネンシュウ</t>
    </rPh>
    <phoneticPr fontId="2"/>
  </si>
  <si>
    <t>就活経験</t>
    <rPh sb="0" eb="2">
      <t>シュウカツ</t>
    </rPh>
    <rPh sb="2" eb="4">
      <t>ケイケン</t>
    </rPh>
    <phoneticPr fontId="2"/>
  </si>
  <si>
    <t>今後の進路希望</t>
    <rPh sb="0" eb="2">
      <t>コンゴ</t>
    </rPh>
    <rPh sb="3" eb="5">
      <t>シンロ</t>
    </rPh>
    <rPh sb="5" eb="7">
      <t>キボウ</t>
    </rPh>
    <phoneticPr fontId="2"/>
  </si>
  <si>
    <t>卒業後の職業上の進路決定</t>
    <rPh sb="0" eb="3">
      <t>ソツギョウゴ</t>
    </rPh>
    <rPh sb="4" eb="6">
      <t>ショクギョウ</t>
    </rPh>
    <rPh sb="6" eb="7">
      <t>ジョウ</t>
    </rPh>
    <rPh sb="8" eb="10">
      <t>シンロ</t>
    </rPh>
    <rPh sb="10" eb="12">
      <t>ケッテイ</t>
    </rPh>
    <phoneticPr fontId="2"/>
  </si>
  <si>
    <t>転就職意向</t>
    <rPh sb="0" eb="1">
      <t>テン</t>
    </rPh>
    <rPh sb="1" eb="3">
      <t>シュウショク</t>
    </rPh>
    <rPh sb="3" eb="5">
      <t>イコウ</t>
    </rPh>
    <phoneticPr fontId="2"/>
  </si>
  <si>
    <t>あなたの誕生年月をお答えください。</t>
    <phoneticPr fontId="2"/>
  </si>
  <si>
    <t>年齢と誕生年の矛盾エラー
年：4ケタ。月：2ケタ。1～12月のみ。</t>
    <rPh sb="0" eb="2">
      <t>ネンレイ</t>
    </rPh>
    <rPh sb="3" eb="5">
      <t>タンジョウ</t>
    </rPh>
    <rPh sb="5" eb="6">
      <t>ネン</t>
    </rPh>
    <rPh sb="7" eb="9">
      <t>ムジュン</t>
    </rPh>
    <rPh sb="13" eb="14">
      <t>ネン</t>
    </rPh>
    <rPh sb="19" eb="20">
      <t>ツキ</t>
    </rPh>
    <rPh sb="29" eb="30">
      <t>ガツ</t>
    </rPh>
    <phoneticPr fontId="2"/>
  </si>
  <si>
    <t>西暦（　　　　　）年　（　　　　　）月　生まれ</t>
    <rPh sb="0" eb="2">
      <t>セイレキ</t>
    </rPh>
    <rPh sb="9" eb="10">
      <t>ネン</t>
    </rPh>
    <rPh sb="20" eb="21">
      <t>ウ</t>
    </rPh>
    <phoneticPr fontId="2"/>
  </si>
  <si>
    <t>（回答はいくつでも）</t>
  </si>
  <si>
    <t>１人暮らし</t>
  </si>
  <si>
    <t>父（義理の父を含む）</t>
  </si>
  <si>
    <t>母（義理の母を含む）</t>
  </si>
  <si>
    <t>兄弟姉妹</t>
  </si>
  <si>
    <t>祖父または祖母</t>
  </si>
  <si>
    <t>配偶者（事実婚を含む）</t>
    <rPh sb="4" eb="7">
      <t>ジジツコン</t>
    </rPh>
    <phoneticPr fontId="2"/>
  </si>
  <si>
    <t>子ども</t>
  </si>
  <si>
    <t>孫</t>
    <rPh sb="0" eb="1">
      <t>マゴ</t>
    </rPh>
    <phoneticPr fontId="2"/>
  </si>
  <si>
    <t>友人・ルームメイト・同僚</t>
  </si>
  <si>
    <t>生計を同じくする人のなかで、主な稼ぎ手はどなたですか。</t>
    <rPh sb="0" eb="2">
      <t>セイケイ</t>
    </rPh>
    <rPh sb="3" eb="4">
      <t>オナ</t>
    </rPh>
    <rPh sb="8" eb="9">
      <t>ヒト</t>
    </rPh>
    <rPh sb="14" eb="15">
      <t>オモ</t>
    </rPh>
    <rPh sb="16" eb="17">
      <t>カセ</t>
    </rPh>
    <rPh sb="18" eb="19">
      <t>テ</t>
    </rPh>
    <phoneticPr fontId="1"/>
  </si>
  <si>
    <t>自分自身</t>
    <rPh sb="0" eb="2">
      <t>ジブン</t>
    </rPh>
    <rPh sb="2" eb="4">
      <t>ジシン</t>
    </rPh>
    <phoneticPr fontId="2"/>
  </si>
  <si>
    <t>配偶者（事実婚を含む）</t>
    <phoneticPr fontId="2"/>
  </si>
  <si>
    <t>現在の住居形態は次のどれですか。</t>
    <rPh sb="0" eb="2">
      <t>ゲンザイ</t>
    </rPh>
    <rPh sb="5" eb="7">
      <t>ケイタイ</t>
    </rPh>
    <phoneticPr fontId="2"/>
  </si>
  <si>
    <t>KHPSより一部改変して引用（定期借地、定期借家を識別せず、簡略化した）→所有形態や定期借地関連をカットした選択肢のため、質問文を選択肢に合わせて修正（三宅）</t>
    <rPh sb="6" eb="8">
      <t>イチブ</t>
    </rPh>
    <rPh sb="8" eb="10">
      <t>カイヘン</t>
    </rPh>
    <rPh sb="12" eb="14">
      <t>インヨウ</t>
    </rPh>
    <rPh sb="15" eb="17">
      <t>テイキ</t>
    </rPh>
    <rPh sb="17" eb="19">
      <t>シャクチ</t>
    </rPh>
    <rPh sb="20" eb="22">
      <t>テイキ</t>
    </rPh>
    <rPh sb="22" eb="24">
      <t>シャクヤ</t>
    </rPh>
    <rPh sb="25" eb="27">
      <t>シキベツ</t>
    </rPh>
    <rPh sb="30" eb="33">
      <t>カンリャクカ</t>
    </rPh>
    <rPh sb="37" eb="39">
      <t>ショユウ</t>
    </rPh>
    <rPh sb="39" eb="41">
      <t>ケイタイ</t>
    </rPh>
    <rPh sb="42" eb="44">
      <t>テイキ</t>
    </rPh>
    <rPh sb="44" eb="46">
      <t>シャクチ</t>
    </rPh>
    <rPh sb="46" eb="48">
      <t>カンレン</t>
    </rPh>
    <rPh sb="54" eb="57">
      <t>センタクシ</t>
    </rPh>
    <rPh sb="61" eb="64">
      <t>シツモンブン</t>
    </rPh>
    <rPh sb="65" eb="68">
      <t>センタクシ</t>
    </rPh>
    <rPh sb="69" eb="70">
      <t>ア</t>
    </rPh>
    <rPh sb="73" eb="75">
      <t>シュウセイ</t>
    </rPh>
    <rPh sb="76" eb="78">
      <t>ミヤケ</t>
    </rPh>
    <phoneticPr fontId="2"/>
  </si>
  <si>
    <t>持ち家一戸建て</t>
  </si>
  <si>
    <t>持ち家マンション</t>
  </si>
  <si>
    <t>民間の賃貸住宅</t>
    <phoneticPr fontId="2"/>
  </si>
  <si>
    <t>公営・公団・公社などの賃貸住宅</t>
  </si>
  <si>
    <t>社宅・寮（借上げ社宅を含む）</t>
  </si>
  <si>
    <t>その他　　具体的に：</t>
  </si>
  <si>
    <t>現在の学年を教えてください。</t>
    <rPh sb="0" eb="2">
      <t>ゲンザイ</t>
    </rPh>
    <rPh sb="3" eb="5">
      <t>ガクネン</t>
    </rPh>
    <rPh sb="6" eb="7">
      <t>オシ</t>
    </rPh>
    <phoneticPr fontId="2"/>
  </si>
  <si>
    <t>該当する学校の選択肢のみ表示</t>
    <rPh sb="0" eb="2">
      <t>ガイトウ</t>
    </rPh>
    <rPh sb="4" eb="6">
      <t>ガッコウ</t>
    </rPh>
    <rPh sb="7" eb="10">
      <t>センタクシ</t>
    </rPh>
    <rPh sb="12" eb="14">
      <t>ヒョウジ</t>
    </rPh>
    <phoneticPr fontId="2"/>
  </si>
  <si>
    <t>高等学校１年（高等工業専門学校１年）</t>
    <phoneticPr fontId="2"/>
  </si>
  <si>
    <t>高等学校２年（高等工業専門学校２年）</t>
    <phoneticPr fontId="2"/>
  </si>
  <si>
    <t>高等学校３年（高等工業専門学校３年）</t>
    <phoneticPr fontId="2"/>
  </si>
  <si>
    <t>高等工業専門学校４年</t>
    <phoneticPr fontId="2"/>
  </si>
  <si>
    <t>高等工業専門学校５年</t>
    <phoneticPr fontId="2"/>
  </si>
  <si>
    <t>専修各種学校（専門学校）１年目</t>
    <phoneticPr fontId="2"/>
  </si>
  <si>
    <t>専修各種学校（専門学校）２年目以上</t>
    <rPh sb="15" eb="17">
      <t>イジョウ</t>
    </rPh>
    <phoneticPr fontId="2"/>
  </si>
  <si>
    <t>短期大学１年</t>
  </si>
  <si>
    <t>短期大学２年以上</t>
    <rPh sb="6" eb="8">
      <t>イジョウ</t>
    </rPh>
    <phoneticPr fontId="2"/>
  </si>
  <si>
    <t>４年制（６年制）大学１年</t>
  </si>
  <si>
    <t>４年制（６年制）大学２年</t>
  </si>
  <si>
    <t>４年制（６年制）大学３年</t>
  </si>
  <si>
    <t>４年制（６年制）大学４年</t>
    <phoneticPr fontId="2"/>
  </si>
  <si>
    <t>６年制大学５年</t>
  </si>
  <si>
    <t>６年制大学６年</t>
  </si>
  <si>
    <t>大学院修士課程１年目</t>
  </si>
  <si>
    <t>大学院修士課程２年目以上</t>
    <rPh sb="10" eb="12">
      <t>イジョウ</t>
    </rPh>
    <phoneticPr fontId="2"/>
  </si>
  <si>
    <t>大学院博士課程１年目</t>
  </si>
  <si>
    <t>大学院博士課程２年目</t>
    <phoneticPr fontId="2"/>
  </si>
  <si>
    <t>大学院博士課程３年目以上</t>
  </si>
  <si>
    <t>あなたは下記の学校を中退した経験がありますか。</t>
    <rPh sb="4" eb="6">
      <t>カキ</t>
    </rPh>
    <phoneticPr fontId="2"/>
  </si>
  <si>
    <t>（回答はいくつでも）</t>
    <rPh sb="1" eb="3">
      <t>カイトウ</t>
    </rPh>
    <phoneticPr fontId="2"/>
  </si>
  <si>
    <t>高等学校中退</t>
  </si>
  <si>
    <t>専修各種学校（専門学校）中退</t>
    <phoneticPr fontId="2"/>
  </si>
  <si>
    <t>短期大学中退</t>
  </si>
  <si>
    <t>高等工業専門学校中退</t>
  </si>
  <si>
    <t>大学中退</t>
  </si>
  <si>
    <t>大学院修士課程中退</t>
    <rPh sb="3" eb="5">
      <t>シュウシ</t>
    </rPh>
    <rPh sb="5" eb="7">
      <t>カテイ</t>
    </rPh>
    <phoneticPr fontId="2"/>
  </si>
  <si>
    <t>大学院博士課程中退</t>
    <rPh sb="0" eb="3">
      <t>ダイガクイン</t>
    </rPh>
    <rPh sb="3" eb="5">
      <t>ハカセ</t>
    </rPh>
    <rPh sb="5" eb="7">
      <t>カテイ</t>
    </rPh>
    <rPh sb="7" eb="9">
      <t>チュウタイ</t>
    </rPh>
    <phoneticPr fontId="2"/>
  </si>
  <si>
    <t>中退経験はない</t>
    <rPh sb="0" eb="2">
      <t>チュウタイ</t>
    </rPh>
    <rPh sb="2" eb="4">
      <t>ケイケン</t>
    </rPh>
    <phoneticPr fontId="2"/>
  </si>
  <si>
    <t>就業安定</t>
    <rPh sb="0" eb="2">
      <t>シュウギョウ</t>
    </rPh>
    <rPh sb="2" eb="4">
      <t>アンテイ</t>
    </rPh>
    <phoneticPr fontId="2"/>
  </si>
  <si>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2"/>
  </si>
  <si>
    <t>※KHPS2011 問9を参考</t>
    <phoneticPr fontId="2"/>
  </si>
  <si>
    <r>
      <t>（回答は</t>
    </r>
    <r>
      <rPr>
        <sz val="9"/>
        <color rgb="FFFF0000"/>
        <rFont val="メイリオ"/>
        <family val="3"/>
        <charset val="128"/>
      </rPr>
      <t>タテの列ごと</t>
    </r>
    <r>
      <rPr>
        <sz val="9"/>
        <color theme="1"/>
        <rFont val="メイリオ"/>
        <family val="3"/>
        <charset val="128"/>
      </rPr>
      <t>に1つずつ）</t>
    </r>
    <phoneticPr fontId="2"/>
  </si>
  <si>
    <t>2月</t>
  </si>
  <si>
    <t>3月</t>
  </si>
  <si>
    <t>おもに仕事をしていた（原則週5日以上の勤務）</t>
    <rPh sb="11" eb="13">
      <t>ゲンソク</t>
    </rPh>
    <rPh sb="13" eb="14">
      <t>シュウ</t>
    </rPh>
    <rPh sb="15" eb="16">
      <t>ニチ</t>
    </rPh>
    <rPh sb="16" eb="18">
      <t>イジョウ</t>
    </rPh>
    <rPh sb="19" eb="21">
      <t>キンム</t>
    </rPh>
    <phoneticPr fontId="2"/>
  </si>
  <si>
    <t>おもに仕事をしていた（原則週5日未満の勤務）</t>
    <rPh sb="11" eb="13">
      <t>ゲンソク</t>
    </rPh>
    <rPh sb="13" eb="14">
      <t>シュウ</t>
    </rPh>
    <rPh sb="15" eb="16">
      <t>ニチ</t>
    </rPh>
    <rPh sb="16" eb="18">
      <t>ミマン</t>
    </rPh>
    <rPh sb="19" eb="21">
      <t>キンム</t>
    </rPh>
    <phoneticPr fontId="2"/>
  </si>
  <si>
    <t>通学や家事などのかたわらに仕事をしていた</t>
    <rPh sb="0" eb="2">
      <t>ツウガク</t>
    </rPh>
    <rPh sb="3" eb="5">
      <t>カジ</t>
    </rPh>
    <rPh sb="13" eb="15">
      <t>シゴト</t>
    </rPh>
    <phoneticPr fontId="2"/>
  </si>
  <si>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2"/>
  </si>
  <si>
    <t>仕事をしていなかった（どこにも勤めていない）</t>
    <rPh sb="0" eb="2">
      <t>シゴト</t>
    </rPh>
    <rPh sb="15" eb="16">
      <t>ツト</t>
    </rPh>
    <phoneticPr fontId="2"/>
  </si>
  <si>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2"/>
  </si>
  <si>
    <t>5月</t>
    <rPh sb="1" eb="2">
      <t>ガツ</t>
    </rPh>
    <phoneticPr fontId="2"/>
  </si>
  <si>
    <t>6月</t>
    <rPh sb="1" eb="2">
      <t>ガツ</t>
    </rPh>
    <phoneticPr fontId="2"/>
  </si>
  <si>
    <t>7月</t>
    <phoneticPr fontId="2"/>
  </si>
  <si>
    <t>8月</t>
    <phoneticPr fontId="2"/>
  </si>
  <si>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2"/>
  </si>
  <si>
    <t>9月</t>
    <phoneticPr fontId="2"/>
  </si>
  <si>
    <t>10月</t>
    <phoneticPr fontId="2"/>
  </si>
  <si>
    <t>11月</t>
    <phoneticPr fontId="2"/>
  </si>
  <si>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2"/>
  </si>
  <si>
    <t>不本意非正規。労働力調査から。</t>
    <rPh sb="0" eb="3">
      <t>フホンイ</t>
    </rPh>
    <rPh sb="3" eb="6">
      <t>ヒセイキ</t>
    </rPh>
    <rPh sb="7" eb="12">
      <t>ロウドウリョクチョウサ</t>
    </rPh>
    <phoneticPr fontId="2"/>
  </si>
  <si>
    <t>－</t>
    <phoneticPr fontId="2"/>
  </si>
  <si>
    <r>
      <t>あてはまるもの（回答は</t>
    </r>
    <r>
      <rPr>
        <sz val="9"/>
        <color rgb="FFFF0000"/>
        <rFont val="メイリオ"/>
        <family val="3"/>
        <charset val="128"/>
      </rPr>
      <t>いくつでも</t>
    </r>
    <r>
      <rPr>
        <sz val="9"/>
        <rFont val="メイリオ"/>
        <family val="3"/>
        <charset val="128"/>
      </rPr>
      <t>）</t>
    </r>
    <phoneticPr fontId="2"/>
  </si>
  <si>
    <t>自分の都合の良い時間に働きたいから</t>
    <rPh sb="0" eb="2">
      <t>ジブン</t>
    </rPh>
    <rPh sb="3" eb="5">
      <t>ツゴウ</t>
    </rPh>
    <rPh sb="6" eb="7">
      <t>ヨ</t>
    </rPh>
    <rPh sb="8" eb="10">
      <t>ジカン</t>
    </rPh>
    <rPh sb="11" eb="12">
      <t>ハタラ</t>
    </rPh>
    <phoneticPr fontId="1"/>
  </si>
  <si>
    <t>家計の補助・生活費・学費等を得たいから</t>
    <rPh sb="0" eb="2">
      <t>カケイ</t>
    </rPh>
    <rPh sb="3" eb="5">
      <t>ホジョ</t>
    </rPh>
    <rPh sb="6" eb="9">
      <t>セイカツヒ</t>
    </rPh>
    <rPh sb="10" eb="12">
      <t>ガクヒ</t>
    </rPh>
    <rPh sb="12" eb="13">
      <t>トウ</t>
    </rPh>
    <rPh sb="14" eb="15">
      <t>エ</t>
    </rPh>
    <phoneticPr fontId="1"/>
  </si>
  <si>
    <t>家事・育児・介護等と両立しやすいから</t>
    <rPh sb="0" eb="2">
      <t>カジ</t>
    </rPh>
    <rPh sb="3" eb="5">
      <t>イクジ</t>
    </rPh>
    <rPh sb="6" eb="8">
      <t>カイゴ</t>
    </rPh>
    <rPh sb="8" eb="9">
      <t>トウ</t>
    </rPh>
    <rPh sb="10" eb="12">
      <t>リョウリツ</t>
    </rPh>
    <phoneticPr fontId="1"/>
  </si>
  <si>
    <t>通勤時間が短いから</t>
    <rPh sb="0" eb="2">
      <t>ツウキン</t>
    </rPh>
    <rPh sb="2" eb="4">
      <t>ジカン</t>
    </rPh>
    <rPh sb="5" eb="6">
      <t>ミジカ</t>
    </rPh>
    <phoneticPr fontId="1"/>
  </si>
  <si>
    <t>専門的な技能等をいかせるから</t>
    <rPh sb="0" eb="3">
      <t>センモンテキ</t>
    </rPh>
    <rPh sb="4" eb="6">
      <t>ギノウ</t>
    </rPh>
    <rPh sb="6" eb="7">
      <t>トウ</t>
    </rPh>
    <phoneticPr fontId="1"/>
  </si>
  <si>
    <t>正規の職員・従業員の仕事がないから</t>
    <rPh sb="0" eb="2">
      <t>セイキ</t>
    </rPh>
    <rPh sb="3" eb="5">
      <t>ショクイン</t>
    </rPh>
    <rPh sb="6" eb="9">
      <t>ジュウギョウイン</t>
    </rPh>
    <rPh sb="10" eb="12">
      <t>シゴト</t>
    </rPh>
    <phoneticPr fontId="1"/>
  </si>
  <si>
    <t>家業だから・家族が事業をしているから</t>
    <rPh sb="0" eb="2">
      <t>カギョウ</t>
    </rPh>
    <rPh sb="6" eb="8">
      <t>カゾク</t>
    </rPh>
    <rPh sb="9" eb="11">
      <t>ジギョウ</t>
    </rPh>
    <phoneticPr fontId="2"/>
  </si>
  <si>
    <t>自分の体調で就業可能な仕事だから</t>
    <rPh sb="0" eb="2">
      <t>ジブン</t>
    </rPh>
    <rPh sb="3" eb="5">
      <t>タイチョウ</t>
    </rPh>
    <rPh sb="6" eb="8">
      <t>シュウギョウ</t>
    </rPh>
    <rPh sb="8" eb="10">
      <t>カノウ</t>
    </rPh>
    <rPh sb="11" eb="13">
      <t>シゴト</t>
    </rPh>
    <phoneticPr fontId="2"/>
  </si>
  <si>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2"/>
  </si>
  <si>
    <t>※開業の準備のためを削除
※KHPS 2011</t>
    <phoneticPr fontId="2"/>
  </si>
  <si>
    <t>健康上（身体面）の理由のため</t>
    <rPh sb="0" eb="3">
      <t>ケンコウジョウ</t>
    </rPh>
    <rPh sb="4" eb="6">
      <t>シンタイ</t>
    </rPh>
    <rPh sb="6" eb="7">
      <t>メン</t>
    </rPh>
    <phoneticPr fontId="2"/>
  </si>
  <si>
    <t>健康上（精神面）の理由のため</t>
    <rPh sb="4" eb="6">
      <t>セイシン</t>
    </rPh>
    <phoneticPr fontId="2"/>
  </si>
  <si>
    <t>学習・通学のため</t>
    <rPh sb="0" eb="2">
      <t>ガクシュウ</t>
    </rPh>
    <rPh sb="3" eb="5">
      <t>ツウガク</t>
    </rPh>
    <phoneticPr fontId="2"/>
  </si>
  <si>
    <t>出産・育児休業のため</t>
    <rPh sb="0" eb="2">
      <t>シュッサン</t>
    </rPh>
    <rPh sb="3" eb="5">
      <t>イクジ</t>
    </rPh>
    <rPh sb="5" eb="7">
      <t>キュウギョウ</t>
    </rPh>
    <phoneticPr fontId="2"/>
  </si>
  <si>
    <t>介護休業のため</t>
    <rPh sb="0" eb="2">
      <t>カイゴ</t>
    </rPh>
    <rPh sb="2" eb="4">
      <t>キュウギョウ</t>
    </rPh>
    <phoneticPr fontId="2"/>
  </si>
  <si>
    <t>ILO</t>
  </si>
  <si>
    <t>※「すでに仕事が決まっていた」人で、勤め先の都合のためにやむを得ず就業日がくるのを待っていた場合は、「すぐにつくことができた」とします。</t>
  </si>
  <si>
    <t>補足説明を追加、現行失業率との比較（久米9/4）</t>
    <rPh sb="0" eb="2">
      <t>ホソク</t>
    </rPh>
    <rPh sb="2" eb="4">
      <t>セツメイ</t>
    </rPh>
    <rPh sb="5" eb="7">
      <t>ツイカ</t>
    </rPh>
    <rPh sb="8" eb="10">
      <t>ゲンコウ</t>
    </rPh>
    <rPh sb="10" eb="12">
      <t>シツギョウ</t>
    </rPh>
    <rPh sb="12" eb="13">
      <t>リツ</t>
    </rPh>
    <rPh sb="15" eb="17">
      <t>ヒカク</t>
    </rPh>
    <rPh sb="18" eb="20">
      <t>クメ</t>
    </rPh>
    <phoneticPr fontId="2"/>
  </si>
  <si>
    <t>すぐではないが2週間以内につくことができた</t>
    <rPh sb="8" eb="10">
      <t>シュウカン</t>
    </rPh>
    <rPh sb="10" eb="12">
      <t>イナイ</t>
    </rPh>
    <phoneticPr fontId="2"/>
  </si>
  <si>
    <t>すぐではないが2～3週間以内につくことができた</t>
    <rPh sb="10" eb="12">
      <t>シュウカン</t>
    </rPh>
    <rPh sb="12" eb="14">
      <t>イナイ</t>
    </rPh>
    <phoneticPr fontId="2"/>
  </si>
  <si>
    <t>すぐではないが３週間より後につくことができた</t>
    <rPh sb="8" eb="10">
      <t>シュウカン</t>
    </rPh>
    <rPh sb="12" eb="13">
      <t>アト</t>
    </rPh>
    <phoneticPr fontId="2"/>
  </si>
  <si>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</si>
  <si>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</si>
  <si>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2"/>
  </si>
  <si>
    <t>希望していた（就業先が決まっていた）</t>
    <rPh sb="0" eb="2">
      <t>キボウ</t>
    </rPh>
    <rPh sb="7" eb="9">
      <t>シュウギョウ</t>
    </rPh>
    <rPh sb="9" eb="10">
      <t>サキ</t>
    </rPh>
    <rPh sb="11" eb="12">
      <t>キ</t>
    </rPh>
    <phoneticPr fontId="2"/>
  </si>
  <si>
    <t>希望していた（就業先が決まっていなかった）</t>
    <rPh sb="0" eb="2">
      <t>キボウ</t>
    </rPh>
    <rPh sb="7" eb="9">
      <t>シュウギョウ</t>
    </rPh>
    <rPh sb="9" eb="10">
      <t>サキ</t>
    </rPh>
    <rPh sb="11" eb="12">
      <t>キ</t>
    </rPh>
    <phoneticPr fontId="2"/>
  </si>
  <si>
    <t>希望していなかった</t>
    <rPh sb="0" eb="2">
      <t>キボウ</t>
    </rPh>
    <phoneticPr fontId="2"/>
  </si>
  <si>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2"/>
  </si>
  <si>
    <t>すぐに仕事につきたかった</t>
    <rPh sb="3" eb="5">
      <t>シゴト</t>
    </rPh>
    <phoneticPr fontId="2"/>
  </si>
  <si>
    <t>時期がきたら、仕事につきたかった</t>
    <rPh sb="0" eb="2">
      <t>ジキ</t>
    </rPh>
    <rPh sb="7" eb="9">
      <t>シゴト</t>
    </rPh>
    <phoneticPr fontId="2"/>
  </si>
  <si>
    <t>漠然といつかは仕事につきたかった</t>
    <rPh sb="0" eb="2">
      <t>バクゼン</t>
    </rPh>
    <rPh sb="7" eb="9">
      <t>シゴト</t>
    </rPh>
    <phoneticPr fontId="2"/>
  </si>
  <si>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2"/>
  </si>
  <si>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3"/>
  </si>
  <si>
    <t>昨年12月の月末1週間にした</t>
    <rPh sb="0" eb="2">
      <t>サクネン</t>
    </rPh>
    <rPh sb="4" eb="5">
      <t>ガツ</t>
    </rPh>
    <rPh sb="6" eb="8">
      <t>ゲツマツ</t>
    </rPh>
    <rPh sb="9" eb="11">
      <t>シュウカン</t>
    </rPh>
    <phoneticPr fontId="2"/>
  </si>
  <si>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2"/>
  </si>
  <si>
    <t>昨年12月1か月にはしなかったが、昨年1年間にした</t>
    <rPh sb="0" eb="2">
      <t>サクネン</t>
    </rPh>
    <rPh sb="4" eb="5">
      <t>ガツ</t>
    </rPh>
    <rPh sb="7" eb="8">
      <t>ゲツ</t>
    </rPh>
    <rPh sb="17" eb="19">
      <t>サクネン</t>
    </rPh>
    <rPh sb="20" eb="22">
      <t>ネンカン</t>
    </rPh>
    <phoneticPr fontId="2"/>
  </si>
  <si>
    <t>昨年1年間には全くしなかった</t>
    <rPh sb="0" eb="2">
      <t>サクネン</t>
    </rPh>
    <rPh sb="3" eb="5">
      <t>ネンカン</t>
    </rPh>
    <rPh sb="7" eb="8">
      <t>マッタ</t>
    </rPh>
    <phoneticPr fontId="2"/>
  </si>
  <si>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</si>
  <si>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2"/>
  </si>
  <si>
    <t>適当な仕事がありそうにない</t>
    <rPh sb="0" eb="2">
      <t>テキトウ</t>
    </rPh>
    <rPh sb="3" eb="5">
      <t>シゴト</t>
    </rPh>
    <phoneticPr fontId="2"/>
  </si>
  <si>
    <t>自分の知識・能力にあう仕事がありそうにない</t>
    <rPh sb="0" eb="2">
      <t>ジブン</t>
    </rPh>
    <rPh sb="3" eb="5">
      <t>チシキ</t>
    </rPh>
    <rPh sb="6" eb="8">
      <t>ノウリョク</t>
    </rPh>
    <rPh sb="11" eb="13">
      <t>シゴト</t>
    </rPh>
    <phoneticPr fontId="2"/>
  </si>
  <si>
    <t>賃金・給料が希望にあう仕事がありそうにない</t>
    <rPh sb="0" eb="2">
      <t>チンギン</t>
    </rPh>
    <rPh sb="3" eb="5">
      <t>キュウリョウ</t>
    </rPh>
    <rPh sb="6" eb="8">
      <t>キボウ</t>
    </rPh>
    <rPh sb="11" eb="13">
      <t>シゴト</t>
    </rPh>
    <phoneticPr fontId="2"/>
  </si>
  <si>
    <t>勤務時間・休日が希望にあう仕事がありそうにない</t>
    <rPh sb="0" eb="2">
      <t>キンム</t>
    </rPh>
    <rPh sb="2" eb="4">
      <t>ジカン</t>
    </rPh>
    <rPh sb="5" eb="7">
      <t>キュウジツ</t>
    </rPh>
    <rPh sb="8" eb="10">
      <t>キボウ</t>
    </rPh>
    <rPh sb="13" eb="15">
      <t>シゴト</t>
    </rPh>
    <phoneticPr fontId="2"/>
  </si>
  <si>
    <r>
      <t>勤務地</t>
    </r>
    <r>
      <rPr>
        <sz val="9"/>
        <rFont val="メイリオ"/>
        <family val="3"/>
        <charset val="128"/>
      </rPr>
      <t>が希望にあう仕事がありそうにない</t>
    </r>
    <rPh sb="0" eb="2">
      <t>キンム</t>
    </rPh>
    <rPh sb="4" eb="6">
      <t>キボウ</t>
    </rPh>
    <rPh sb="9" eb="11">
      <t>シゴト</t>
    </rPh>
    <phoneticPr fontId="2"/>
  </si>
  <si>
    <t>希望する種類・内容の仕事がありそうにない</t>
  </si>
  <si>
    <t>今の景気や季節では仕事がありそうにない</t>
    <rPh sb="0" eb="1">
      <t>イマ</t>
    </rPh>
    <rPh sb="2" eb="4">
      <t>ケイキ</t>
    </rPh>
    <rPh sb="5" eb="7">
      <t>キセツ</t>
    </rPh>
    <rPh sb="9" eb="11">
      <t>シゴト</t>
    </rPh>
    <phoneticPr fontId="2"/>
  </si>
  <si>
    <t>仕事の探し方が分からない</t>
    <rPh sb="0" eb="2">
      <t>シゴト</t>
    </rPh>
    <rPh sb="3" eb="4">
      <t>サガ</t>
    </rPh>
    <rPh sb="5" eb="6">
      <t>カタ</t>
    </rPh>
    <rPh sb="7" eb="8">
      <t>ワ</t>
    </rPh>
    <phoneticPr fontId="2"/>
  </si>
  <si>
    <t>やりたい仕事が何か分からない</t>
    <rPh sb="4" eb="6">
      <t>シゴト</t>
    </rPh>
    <rPh sb="7" eb="8">
      <t>ナニ</t>
    </rPh>
    <rPh sb="9" eb="10">
      <t>ワ</t>
    </rPh>
    <phoneticPr fontId="2"/>
  </si>
  <si>
    <t>今のところ、仕事をしなくても生活ができる</t>
    <rPh sb="0" eb="1">
      <t>イマ</t>
    </rPh>
    <rPh sb="6" eb="8">
      <t>シゴト</t>
    </rPh>
    <rPh sb="14" eb="16">
      <t>セイカツ</t>
    </rPh>
    <phoneticPr fontId="2"/>
  </si>
  <si>
    <t>妊娠・出産のため</t>
    <rPh sb="0" eb="2">
      <t>ニンシン</t>
    </rPh>
    <rPh sb="3" eb="5">
      <t>シュッサン</t>
    </rPh>
    <phoneticPr fontId="2"/>
  </si>
  <si>
    <t>健康上（身体面）の理由のため</t>
    <rPh sb="0" eb="3">
      <t>ケンコウジョウ</t>
    </rPh>
    <rPh sb="4" eb="6">
      <t>シンタイ</t>
    </rPh>
    <rPh sb="6" eb="7">
      <t>メン</t>
    </rPh>
    <rPh sb="9" eb="11">
      <t>リユウ</t>
    </rPh>
    <phoneticPr fontId="2"/>
  </si>
  <si>
    <t>健康上（精神面）の理由のため</t>
    <rPh sb="0" eb="3">
      <t>ケンコウジョウ</t>
    </rPh>
    <rPh sb="4" eb="6">
      <t>セイシン</t>
    </rPh>
    <rPh sb="6" eb="7">
      <t>メン</t>
    </rPh>
    <rPh sb="9" eb="11">
      <t>リユウ</t>
    </rPh>
    <phoneticPr fontId="2"/>
  </si>
  <si>
    <t>自分の知識・能力が求人要件に満たない</t>
    <rPh sb="0" eb="2">
      <t>ジブン</t>
    </rPh>
    <rPh sb="3" eb="5">
      <t>チシキ</t>
    </rPh>
    <rPh sb="6" eb="8">
      <t>ノウリョク</t>
    </rPh>
    <rPh sb="9" eb="11">
      <t>キュウジン</t>
    </rPh>
    <rPh sb="11" eb="13">
      <t>ヨウケン</t>
    </rPh>
    <rPh sb="14" eb="15">
      <t>ミ</t>
    </rPh>
    <phoneticPr fontId="2"/>
  </si>
  <si>
    <t>賃金・給料が希望とあわない</t>
  </si>
  <si>
    <t>勤務時間・休日が希望にあわない</t>
  </si>
  <si>
    <t>勤務地が希望にあわない</t>
    <rPh sb="0" eb="3">
      <t>キンムチ</t>
    </rPh>
    <phoneticPr fontId="2"/>
  </si>
  <si>
    <t>求人の年齢と自分の年齢とがあわない</t>
  </si>
  <si>
    <t>希望する種類・内容の仕事がない</t>
  </si>
  <si>
    <t>条件にこだわらないが仕事がない</t>
  </si>
  <si>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</si>
  <si>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</si>
  <si>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</si>
  <si>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</si>
  <si>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</si>
  <si>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</si>
  <si>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</si>
  <si>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</si>
  <si>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</si>
  <si>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</si>
  <si>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</si>
  <si>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</si>
  <si>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</si>
  <si>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2"/>
  </si>
  <si>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2"/>
  </si>
  <si>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2"/>
  </si>
  <si>
    <t>1か月未満</t>
    <rPh sb="2" eb="3">
      <t>ゲツ</t>
    </rPh>
    <rPh sb="3" eb="5">
      <t>ミマン</t>
    </rPh>
    <phoneticPr fontId="2"/>
  </si>
  <si>
    <t>6か月以上1年未満</t>
    <rPh sb="2" eb="5">
      <t>ゲツイジョウ</t>
    </rPh>
    <rPh sb="6" eb="7">
      <t>ネン</t>
    </rPh>
    <rPh sb="7" eb="9">
      <t>ミマン</t>
    </rPh>
    <phoneticPr fontId="2"/>
  </si>
  <si>
    <t>1年以上3年未満</t>
    <rPh sb="1" eb="4">
      <t>ネンイジョウ</t>
    </rPh>
    <rPh sb="5" eb="6">
      <t>ネン</t>
    </rPh>
    <rPh sb="6" eb="8">
      <t>ミマン</t>
    </rPh>
    <phoneticPr fontId="2"/>
  </si>
  <si>
    <t>3年以上5年未満</t>
    <rPh sb="1" eb="4">
      <t>ネンイジョウ</t>
    </rPh>
    <rPh sb="5" eb="6">
      <t>ネン</t>
    </rPh>
    <rPh sb="6" eb="8">
      <t>ミマン</t>
    </rPh>
    <phoneticPr fontId="2"/>
  </si>
  <si>
    <t>5年以上</t>
    <rPh sb="1" eb="4">
      <t>ネンイジョウ</t>
    </rPh>
    <phoneticPr fontId="2"/>
  </si>
  <si>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2"/>
  </si>
  <si>
    <t>（回答は1つ）</t>
    <rPh sb="1" eb="3">
      <t>カイトウ</t>
    </rPh>
    <phoneticPr fontId="2"/>
  </si>
  <si>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2"/>
  </si>
  <si>
    <t>代表取締役・役員・顧問</t>
    <rPh sb="0" eb="2">
      <t>ダイヒョウ</t>
    </rPh>
    <rPh sb="2" eb="5">
      <t>トリシマリヤク</t>
    </rPh>
    <rPh sb="6" eb="8">
      <t>ヤクイン</t>
    </rPh>
    <rPh sb="9" eb="11">
      <t>コモン</t>
    </rPh>
    <phoneticPr fontId="2"/>
  </si>
  <si>
    <t>部長クラスの管理職</t>
    <rPh sb="0" eb="2">
      <t>ブチョウ</t>
    </rPh>
    <rPh sb="6" eb="8">
      <t>カンリ</t>
    </rPh>
    <rPh sb="8" eb="9">
      <t>ショク</t>
    </rPh>
    <phoneticPr fontId="2"/>
  </si>
  <si>
    <t>部長クラスと同待遇の専門職</t>
    <rPh sb="0" eb="2">
      <t>ブチョウ</t>
    </rPh>
    <rPh sb="6" eb="7">
      <t>ドウ</t>
    </rPh>
    <rPh sb="7" eb="9">
      <t>タイグウ</t>
    </rPh>
    <rPh sb="10" eb="12">
      <t>センモン</t>
    </rPh>
    <rPh sb="12" eb="13">
      <t>ショク</t>
    </rPh>
    <phoneticPr fontId="2"/>
  </si>
  <si>
    <t>課長クラスの管理職</t>
    <rPh sb="0" eb="2">
      <t>カチョウ</t>
    </rPh>
    <rPh sb="6" eb="8">
      <t>カンリ</t>
    </rPh>
    <rPh sb="8" eb="9">
      <t>ショク</t>
    </rPh>
    <phoneticPr fontId="2"/>
  </si>
  <si>
    <t>課長クラスと同待遇の専門職</t>
    <rPh sb="0" eb="2">
      <t>カチョウ</t>
    </rPh>
    <rPh sb="6" eb="7">
      <t>ドウ</t>
    </rPh>
    <rPh sb="7" eb="9">
      <t>タイグウ</t>
    </rPh>
    <rPh sb="10" eb="12">
      <t>センモン</t>
    </rPh>
    <rPh sb="12" eb="13">
      <t>ショク</t>
    </rPh>
    <phoneticPr fontId="2"/>
  </si>
  <si>
    <t>係長・主任クラスの管理職</t>
    <rPh sb="0" eb="2">
      <t>カカリチョウ</t>
    </rPh>
    <rPh sb="3" eb="5">
      <t>シュニン</t>
    </rPh>
    <rPh sb="9" eb="11">
      <t>カンリ</t>
    </rPh>
    <rPh sb="11" eb="12">
      <t>ショク</t>
    </rPh>
    <phoneticPr fontId="2"/>
  </si>
  <si>
    <t>係長・主任クラスと同待遇の専門職</t>
    <rPh sb="0" eb="2">
      <t>カカリチョウ</t>
    </rPh>
    <rPh sb="3" eb="5">
      <t>シュニン</t>
    </rPh>
    <rPh sb="9" eb="10">
      <t>ドウ</t>
    </rPh>
    <rPh sb="10" eb="12">
      <t>タイグウ</t>
    </rPh>
    <rPh sb="13" eb="15">
      <t>センモン</t>
    </rPh>
    <rPh sb="15" eb="16">
      <t>ショク</t>
    </rPh>
    <phoneticPr fontId="2"/>
  </si>
  <si>
    <t>役職にはついていない</t>
    <rPh sb="0" eb="2">
      <t>ヤクショク</t>
    </rPh>
    <phoneticPr fontId="2"/>
  </si>
  <si>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2"/>
  </si>
  <si>
    <t>月給制</t>
    <rPh sb="0" eb="2">
      <t>ゲッキュウ</t>
    </rPh>
    <rPh sb="2" eb="3">
      <t>セイ</t>
    </rPh>
    <phoneticPr fontId="2"/>
  </si>
  <si>
    <t>週給制</t>
    <rPh sb="0" eb="2">
      <t>シュウキュウ</t>
    </rPh>
    <rPh sb="2" eb="3">
      <t>セイ</t>
    </rPh>
    <phoneticPr fontId="2"/>
  </si>
  <si>
    <t>日給制</t>
    <rPh sb="0" eb="2">
      <t>ニッキュウ</t>
    </rPh>
    <rPh sb="2" eb="3">
      <t>セイ</t>
    </rPh>
    <phoneticPr fontId="2"/>
  </si>
  <si>
    <t>時給制</t>
    <rPh sb="0" eb="2">
      <t>ジキュウ</t>
    </rPh>
    <rPh sb="2" eb="3">
      <t>セイ</t>
    </rPh>
    <phoneticPr fontId="2"/>
  </si>
  <si>
    <t>年俸制</t>
    <rPh sb="0" eb="2">
      <t>ネンポウ</t>
    </rPh>
    <rPh sb="2" eb="3">
      <t>セイ</t>
    </rPh>
    <phoneticPr fontId="2"/>
  </si>
  <si>
    <t>給与払いではない</t>
    <rPh sb="0" eb="2">
      <t>キュウヨ</t>
    </rPh>
    <rPh sb="2" eb="3">
      <t>バラ</t>
    </rPh>
    <phoneticPr fontId="2"/>
  </si>
  <si>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2"/>
  </si>
  <si>
    <t>任意回答</t>
    <rPh sb="0" eb="2">
      <t>ニンイ</t>
    </rPh>
    <rPh sb="2" eb="4">
      <t>カイトウ</t>
    </rPh>
    <phoneticPr fontId="2"/>
  </si>
  <si>
    <t>時給（　　　　）円</t>
    <rPh sb="0" eb="2">
      <t>ジキュウ</t>
    </rPh>
    <rPh sb="8" eb="9">
      <t>エン</t>
    </rPh>
    <phoneticPr fontId="2"/>
  </si>
  <si>
    <r>
      <rPr>
        <sz val="9"/>
        <color rgb="FFFF0000"/>
        <rFont val="メイリオ"/>
        <family val="3"/>
        <charset val="128"/>
      </rPr>
      <t>昨年12月時点</t>
    </r>
    <r>
      <rPr>
        <sz val="9"/>
        <rFont val="メイリオ"/>
        <family val="3"/>
        <charset val="128"/>
      </rPr>
      <t>についていた仕事における主な通勤手段はどれですか。</t>
    </r>
    <phoneticPr fontId="2"/>
  </si>
  <si>
    <t>※国勢調査を改変</t>
    <phoneticPr fontId="2"/>
  </si>
  <si>
    <t>徒歩</t>
  </si>
  <si>
    <t>鉄道・電車</t>
  </si>
  <si>
    <t>バス</t>
  </si>
  <si>
    <t>自家用車</t>
  </si>
  <si>
    <t>オートバイ</t>
    <phoneticPr fontId="2"/>
  </si>
  <si>
    <t>自転車</t>
  </si>
  <si>
    <r>
      <rPr>
        <sz val="9"/>
        <color rgb="FFFF0000"/>
        <rFont val="メイリオ"/>
        <family val="3"/>
        <charset val="128"/>
      </rPr>
      <t>週に</t>
    </r>
    <r>
      <rPr>
        <sz val="9"/>
        <rFont val="メイリオ"/>
        <family val="3"/>
        <charset val="128"/>
      </rPr>
      <t>　合計で(　　　　　)時間</t>
    </r>
    <rPh sb="0" eb="1">
      <t>シュウ</t>
    </rPh>
    <rPh sb="3" eb="5">
      <t>ゴウケイ</t>
    </rPh>
    <phoneticPr fontId="2"/>
  </si>
  <si>
    <t>満足していた</t>
    <rPh sb="0" eb="2">
      <t>マンゾク</t>
    </rPh>
    <phoneticPr fontId="2"/>
  </si>
  <si>
    <t>まあ満足していた</t>
    <rPh sb="2" eb="4">
      <t>マンゾク</t>
    </rPh>
    <phoneticPr fontId="2"/>
  </si>
  <si>
    <t>どちらかといえば不満であった</t>
    <rPh sb="8" eb="10">
      <t>フマン</t>
    </rPh>
    <phoneticPr fontId="2"/>
  </si>
  <si>
    <t>不満であった</t>
    <rPh sb="0" eb="2">
      <t>フマン</t>
    </rPh>
    <phoneticPr fontId="2"/>
  </si>
  <si>
    <t>※JHPS2013+介護＋ストレス調査</t>
    <rPh sb="17" eb="19">
      <t>チョウサ</t>
    </rPh>
    <phoneticPr fontId="2"/>
  </si>
  <si>
    <t>（ライフイベント）</t>
    <phoneticPr fontId="2"/>
  </si>
  <si>
    <t>自分が子どもを妊娠した</t>
    <rPh sb="0" eb="2">
      <t>ジブン</t>
    </rPh>
    <rPh sb="3" eb="4">
      <t>コ</t>
    </rPh>
    <rPh sb="7" eb="9">
      <t>ニンシン</t>
    </rPh>
    <phoneticPr fontId="2"/>
  </si>
  <si>
    <t>Q1=2</t>
    <phoneticPr fontId="2"/>
  </si>
  <si>
    <t>女性のみ表示</t>
    <rPh sb="0" eb="2">
      <t>ジョセイ</t>
    </rPh>
    <rPh sb="4" eb="6">
      <t>ヒョウジ</t>
    </rPh>
    <phoneticPr fontId="2"/>
  </si>
  <si>
    <t>配偶者が子どもを妊娠した</t>
    <rPh sb="0" eb="3">
      <t>ハイグウシャ</t>
    </rPh>
    <rPh sb="4" eb="5">
      <t>コ</t>
    </rPh>
    <rPh sb="8" eb="10">
      <t>ニンシン</t>
    </rPh>
    <phoneticPr fontId="2"/>
  </si>
  <si>
    <t>Q1=1</t>
    <phoneticPr fontId="2"/>
  </si>
  <si>
    <t>男性のみ表示</t>
    <rPh sb="0" eb="2">
      <t>ダンセイ</t>
    </rPh>
    <rPh sb="4" eb="6">
      <t>ヒョウジ</t>
    </rPh>
    <phoneticPr fontId="2"/>
  </si>
  <si>
    <t>自分が子どもを出産した</t>
    <rPh sb="0" eb="2">
      <t>ジブン</t>
    </rPh>
    <rPh sb="3" eb="4">
      <t>コ</t>
    </rPh>
    <rPh sb="7" eb="9">
      <t>シュッサン</t>
    </rPh>
    <phoneticPr fontId="2"/>
  </si>
  <si>
    <t>配偶者が子どもを出産した</t>
    <rPh sb="0" eb="3">
      <t>ハイグウシャ</t>
    </rPh>
    <rPh sb="4" eb="5">
      <t>コ</t>
    </rPh>
    <rPh sb="8" eb="10">
      <t>シュッサン</t>
    </rPh>
    <phoneticPr fontId="2"/>
  </si>
  <si>
    <t>離婚した</t>
    <rPh sb="0" eb="2">
      <t>リコン</t>
    </rPh>
    <phoneticPr fontId="2"/>
  </si>
  <si>
    <t>親・義親が要介護認定された</t>
    <rPh sb="0" eb="1">
      <t>オヤ</t>
    </rPh>
    <rPh sb="2" eb="4">
      <t>ヨシチカ</t>
    </rPh>
    <rPh sb="5" eb="6">
      <t>ヨウ</t>
    </rPh>
    <rPh sb="6" eb="8">
      <t>カイゴ</t>
    </rPh>
    <rPh sb="8" eb="10">
      <t>ニンテイ</t>
    </rPh>
    <phoneticPr fontId="2"/>
  </si>
  <si>
    <t>自分が病気による入院や手術をした</t>
    <rPh sb="0" eb="2">
      <t>ジブン</t>
    </rPh>
    <rPh sb="3" eb="5">
      <t>ビョウキ</t>
    </rPh>
    <rPh sb="8" eb="10">
      <t>ニュウイン</t>
    </rPh>
    <rPh sb="11" eb="13">
      <t>シュジュツ</t>
    </rPh>
    <phoneticPr fontId="2"/>
  </si>
  <si>
    <t>自分が全治一か月以上の怪我をした</t>
    <rPh sb="0" eb="2">
      <t>ジブン</t>
    </rPh>
    <rPh sb="3" eb="5">
      <t>ゼンチ</t>
    </rPh>
    <rPh sb="5" eb="6">
      <t>イッ</t>
    </rPh>
    <rPh sb="7" eb="8">
      <t>ゲツ</t>
    </rPh>
    <rPh sb="8" eb="10">
      <t>イジョウ</t>
    </rPh>
    <rPh sb="11" eb="13">
      <t>ケガ</t>
    </rPh>
    <phoneticPr fontId="2"/>
  </si>
  <si>
    <t>引っ越しをした</t>
    <rPh sb="0" eb="1">
      <t>ヒ</t>
    </rPh>
    <rPh sb="2" eb="3">
      <t>コ</t>
    </rPh>
    <phoneticPr fontId="2"/>
  </si>
  <si>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</si>
  <si>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</si>
  <si>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</si>
  <si>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</si>
  <si>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</si>
  <si>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</si>
  <si>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</si>
  <si>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</si>
  <si>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おおよそ半分は休暇がとれた（50％程度）</t>
    <rPh sb="4" eb="6">
      <t>ハンブン</t>
    </rPh>
    <rPh sb="7" eb="9">
      <t>キュウカ</t>
    </rPh>
    <rPh sb="17" eb="19">
      <t>テイド</t>
    </rPh>
    <phoneticPr fontId="2"/>
  </si>
  <si>
    <t>※有給休暇の取得率は、前年からの繰越分は含まず、年間に新たに付与された日数に対する取得率を指します。</t>
    <phoneticPr fontId="2"/>
  </si>
  <si>
    <t>すべて取得できた（100％）</t>
    <rPh sb="3" eb="5">
      <t>シュトク</t>
    </rPh>
    <phoneticPr fontId="2"/>
  </si>
  <si>
    <t>おおむね取得できた（75％程度）</t>
    <rPh sb="4" eb="6">
      <t>シュトク</t>
    </rPh>
    <rPh sb="13" eb="15">
      <t>テイド</t>
    </rPh>
    <phoneticPr fontId="2"/>
  </si>
  <si>
    <t>おおよそ半分は取得できた（50％程度）</t>
    <rPh sb="4" eb="6">
      <t>ハンブン</t>
    </rPh>
    <rPh sb="7" eb="9">
      <t>シュトク</t>
    </rPh>
    <rPh sb="16" eb="18">
      <t>テイド</t>
    </rPh>
    <phoneticPr fontId="2"/>
  </si>
  <si>
    <t>少ししか取得できなかった（25％程度）</t>
    <rPh sb="0" eb="1">
      <t>スコ</t>
    </rPh>
    <rPh sb="4" eb="6">
      <t>シュトク</t>
    </rPh>
    <rPh sb="16" eb="18">
      <t>テイド</t>
    </rPh>
    <phoneticPr fontId="2"/>
  </si>
  <si>
    <t>ほとんど取得できなかった（数％程度）</t>
    <rPh sb="4" eb="6">
      <t>シュトク</t>
    </rPh>
    <phoneticPr fontId="2"/>
  </si>
  <si>
    <t>有給休暇はない（付与されていない）</t>
    <rPh sb="0" eb="2">
      <t>ユウキュウ</t>
    </rPh>
    <rPh sb="2" eb="4">
      <t>キュウカ</t>
    </rPh>
    <rPh sb="8" eb="10">
      <t>フヨ</t>
    </rPh>
    <phoneticPr fontId="2"/>
  </si>
  <si>
    <t>1周回って厚労省ストレスチェックテスト
（ストレス反応を把握する設問）に準拠する形に戻した</t>
    <phoneticPr fontId="2"/>
  </si>
  <si>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</si>
  <si>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</si>
  <si>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</si>
  <si>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</si>
  <si>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</si>
  <si>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</si>
  <si>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</si>
  <si>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</si>
  <si>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2"/>
  </si>
  <si>
    <t>しばしばあった</t>
    <phoneticPr fontId="2"/>
  </si>
  <si>
    <t>少しあった</t>
    <rPh sb="0" eb="1">
      <t>スコ</t>
    </rPh>
    <phoneticPr fontId="2"/>
  </si>
  <si>
    <t>ほとんどなかった</t>
    <phoneticPr fontId="2"/>
  </si>
  <si>
    <t>全くなかった</t>
    <rPh sb="0" eb="1">
      <t>マッタ</t>
    </rPh>
    <phoneticPr fontId="2"/>
  </si>
  <si>
    <t>生計自立</t>
    <rPh sb="0" eb="2">
      <t>セイケイ</t>
    </rPh>
    <rPh sb="2" eb="4">
      <t>ジリツ</t>
    </rPh>
    <phoneticPr fontId="2"/>
  </si>
  <si>
    <t>※同居世帯の構成、本人と配偶者の年収比率から、第三号被保険者を識別する
※収入の変化（増減）は、1年前の収入との比較で算出する
※ワークス未就業調査、JHPSなどを参考</t>
    <phoneticPr fontId="2"/>
  </si>
  <si>
    <t>自分の主な仕事からの収入</t>
    <rPh sb="0" eb="2">
      <t>ジブン</t>
    </rPh>
    <rPh sb="3" eb="4">
      <t>オモ</t>
    </rPh>
    <rPh sb="5" eb="7">
      <t>シゴト</t>
    </rPh>
    <rPh sb="10" eb="12">
      <t>シュウニュウ</t>
    </rPh>
    <phoneticPr fontId="2"/>
  </si>
  <si>
    <t>副業からの収入</t>
    <rPh sb="0" eb="2">
      <t>フクギョウ</t>
    </rPh>
    <rPh sb="5" eb="7">
      <t>シュウニュウ</t>
    </rPh>
    <phoneticPr fontId="2"/>
  </si>
  <si>
    <t>配偶者や他の世帯員の収入</t>
  </si>
  <si>
    <t>家賃・地代収入・利子・配当金</t>
    <rPh sb="0" eb="2">
      <t>ヤチン</t>
    </rPh>
    <rPh sb="3" eb="5">
      <t>チダイ</t>
    </rPh>
    <rPh sb="5" eb="7">
      <t>シュウニュウ</t>
    </rPh>
    <rPh sb="8" eb="10">
      <t>リシ</t>
    </rPh>
    <rPh sb="11" eb="14">
      <t>ハイトウキン</t>
    </rPh>
    <phoneticPr fontId="2"/>
  </si>
  <si>
    <t>公的年金・企業年金・個人年金</t>
    <rPh sb="0" eb="2">
      <t>コウテキ</t>
    </rPh>
    <rPh sb="2" eb="4">
      <t>ネンキン</t>
    </rPh>
    <rPh sb="5" eb="7">
      <t>キギョウ</t>
    </rPh>
    <rPh sb="7" eb="9">
      <t>ネンキン</t>
    </rPh>
    <rPh sb="10" eb="12">
      <t>コジン</t>
    </rPh>
    <rPh sb="12" eb="14">
      <t>ネンキン</t>
    </rPh>
    <phoneticPr fontId="2"/>
  </si>
  <si>
    <t>失業給付・育児休業給付</t>
  </si>
  <si>
    <t>預貯金の切り崩し</t>
  </si>
  <si>
    <t>親や子からの仕送り</t>
    <rPh sb="0" eb="1">
      <t>オヤ</t>
    </rPh>
    <rPh sb="2" eb="3">
      <t>コ</t>
    </rPh>
    <rPh sb="6" eb="8">
      <t>シオク</t>
    </rPh>
    <phoneticPr fontId="2"/>
  </si>
  <si>
    <t>生活保護給付</t>
  </si>
  <si>
    <t>その他の収入</t>
  </si>
  <si>
    <t>自分の仕事からの収入だけでまかなった</t>
    <rPh sb="0" eb="2">
      <t>ジブン</t>
    </rPh>
    <rPh sb="3" eb="5">
      <t>シゴト</t>
    </rPh>
    <rPh sb="8" eb="10">
      <t>シュウニュウ</t>
    </rPh>
    <phoneticPr fontId="2"/>
  </si>
  <si>
    <t>自分や配偶者の仕事からの収入だけでまかなった</t>
    <rPh sb="0" eb="2">
      <t>ジブン</t>
    </rPh>
    <rPh sb="3" eb="6">
      <t>ハイグウシャ</t>
    </rPh>
    <rPh sb="7" eb="9">
      <t>シゴト</t>
    </rPh>
    <rPh sb="12" eb="14">
      <t>シュウニュウ</t>
    </rPh>
    <phoneticPr fontId="2"/>
  </si>
  <si>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2"/>
  </si>
  <si>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2"/>
  </si>
  <si>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2"/>
  </si>
  <si>
    <t>大幅にレベルアップした</t>
    <rPh sb="0" eb="2">
      <t>オオハバ</t>
    </rPh>
    <phoneticPr fontId="2"/>
  </si>
  <si>
    <t>少しレベルアップした</t>
    <rPh sb="0" eb="1">
      <t>スコ</t>
    </rPh>
    <phoneticPr fontId="2"/>
  </si>
  <si>
    <t>同じぐらいのレベルだった</t>
    <rPh sb="0" eb="1">
      <t>オナ</t>
    </rPh>
    <phoneticPr fontId="2"/>
  </si>
  <si>
    <t>少しレベルダウンした</t>
    <rPh sb="0" eb="1">
      <t>スコ</t>
    </rPh>
    <phoneticPr fontId="2"/>
  </si>
  <si>
    <t>大幅にレベルダウンした</t>
    <rPh sb="0" eb="2">
      <t>オオハバ</t>
    </rPh>
    <phoneticPr fontId="2"/>
  </si>
  <si>
    <t>単調ではなく、様々な仕事を担当した</t>
    <rPh sb="0" eb="2">
      <t>タンチョウ</t>
    </rPh>
    <rPh sb="7" eb="9">
      <t>サマザマ</t>
    </rPh>
    <rPh sb="10" eb="12">
      <t>シゴト</t>
    </rPh>
    <rPh sb="13" eb="15">
      <t>タントウ</t>
    </rPh>
    <phoneticPr fontId="2"/>
  </si>
  <si>
    <t>一致</t>
    <rPh sb="0" eb="2">
      <t>イッチ</t>
    </rPh>
    <phoneticPr fontId="2"/>
  </si>
  <si>
    <t>仕事そのものに満足していた</t>
    <rPh sb="0" eb="2">
      <t>シゴト</t>
    </rPh>
    <rPh sb="7" eb="9">
      <t>マンゾク</t>
    </rPh>
    <phoneticPr fontId="2"/>
  </si>
  <si>
    <t>職場の人間関係に満足していた</t>
    <rPh sb="0" eb="2">
      <t>ショクバ</t>
    </rPh>
    <rPh sb="3" eb="5">
      <t>ニンゲン</t>
    </rPh>
    <rPh sb="5" eb="7">
      <t>カンケイ</t>
    </rPh>
    <rPh sb="8" eb="10">
      <t>マンゾク</t>
    </rPh>
    <phoneticPr fontId="2"/>
  </si>
  <si>
    <t>★調査手法比較主観設問　内閣 国民生活選好度調査（微妙に異なる）</t>
    <rPh sb="1" eb="3">
      <t>チョウサ</t>
    </rPh>
    <rPh sb="3" eb="5">
      <t>シュホウ</t>
    </rPh>
    <rPh sb="5" eb="7">
      <t>ヒカク</t>
    </rPh>
    <rPh sb="7" eb="9">
      <t>シュカン</t>
    </rPh>
    <rPh sb="9" eb="11">
      <t>セツモン</t>
    </rPh>
    <rPh sb="12" eb="13">
      <t>ウチ</t>
    </rPh>
    <rPh sb="13" eb="14">
      <t>カク</t>
    </rPh>
    <rPh sb="15" eb="17">
      <t>コクミン</t>
    </rPh>
    <rPh sb="17" eb="19">
      <t>セイカツ</t>
    </rPh>
    <rPh sb="19" eb="22">
      <t>センコウド</t>
    </rPh>
    <rPh sb="22" eb="24">
      <t>チョウサ</t>
    </rPh>
    <rPh sb="25" eb="27">
      <t>ビミョウ</t>
    </rPh>
    <rPh sb="28" eb="29">
      <t>コト</t>
    </rPh>
    <phoneticPr fontId="6"/>
  </si>
  <si>
    <t>成長</t>
    <rPh sb="0" eb="2">
      <t>セイチョウ</t>
    </rPh>
    <phoneticPr fontId="2"/>
  </si>
  <si>
    <t>仕事を通じて、「成長している」という実感を持っていた</t>
    <rPh sb="21" eb="22">
      <t>モ</t>
    </rPh>
    <phoneticPr fontId="2"/>
  </si>
  <si>
    <t>展望（未来）</t>
    <rPh sb="0" eb="2">
      <t>テンボウ</t>
    </rPh>
    <rPh sb="3" eb="5">
      <t>ミライ</t>
    </rPh>
    <phoneticPr fontId="2"/>
  </si>
  <si>
    <t>今後のキャリアの見通しが開けていた</t>
    <rPh sb="0" eb="2">
      <t>コンゴ</t>
    </rPh>
    <rPh sb="8" eb="10">
      <t>ミトオ</t>
    </rPh>
    <rPh sb="12" eb="13">
      <t>ヒラ</t>
    </rPh>
    <phoneticPr fontId="2"/>
  </si>
  <si>
    <t>経歴</t>
    <rPh sb="0" eb="2">
      <t>ケイレキ</t>
    </rPh>
    <phoneticPr fontId="2"/>
  </si>
  <si>
    <t>これまでの職務経歴に満足していた</t>
    <rPh sb="5" eb="7">
      <t>ショクム</t>
    </rPh>
    <rPh sb="7" eb="9">
      <t>ケイレキ</t>
    </rPh>
    <rPh sb="10" eb="12">
      <t>マンゾク</t>
    </rPh>
    <phoneticPr fontId="2"/>
  </si>
  <si>
    <t>生き生きと働くことができていた</t>
    <rPh sb="0" eb="1">
      <t>イ</t>
    </rPh>
    <rPh sb="2" eb="3">
      <t>イ</t>
    </rPh>
    <rPh sb="5" eb="6">
      <t>ハタラ</t>
    </rPh>
    <phoneticPr fontId="2"/>
  </si>
  <si>
    <t>強く感じていた</t>
    <rPh sb="0" eb="1">
      <t>ツヨ</t>
    </rPh>
    <rPh sb="2" eb="3">
      <t>カン</t>
    </rPh>
    <phoneticPr fontId="2"/>
  </si>
  <si>
    <t>感じていた</t>
    <rPh sb="0" eb="1">
      <t>カン</t>
    </rPh>
    <phoneticPr fontId="2"/>
  </si>
  <si>
    <t>少し感じていた</t>
    <rPh sb="0" eb="1">
      <t>スコ</t>
    </rPh>
    <rPh sb="2" eb="3">
      <t>カン</t>
    </rPh>
    <phoneticPr fontId="2"/>
  </si>
  <si>
    <t>感じていなかった</t>
    <rPh sb="0" eb="1">
      <t>カン</t>
    </rPh>
    <phoneticPr fontId="2"/>
  </si>
  <si>
    <t>全く感じていなかった</t>
    <rPh sb="0" eb="1">
      <t>マッタ</t>
    </rPh>
    <rPh sb="2" eb="3">
      <t>カン</t>
    </rPh>
    <phoneticPr fontId="2"/>
  </si>
  <si>
    <t>ストレス調査との対応</t>
    <rPh sb="4" eb="6">
      <t>チョウサ</t>
    </rPh>
    <rPh sb="8" eb="10">
      <t>タイオウ</t>
    </rPh>
    <phoneticPr fontId="2"/>
  </si>
  <si>
    <t>職場の人間関係</t>
    <rPh sb="0" eb="2">
      <t>ショクバ</t>
    </rPh>
    <rPh sb="3" eb="5">
      <t>ニンゲン</t>
    </rPh>
    <rPh sb="5" eb="7">
      <t>カンケイ</t>
    </rPh>
    <phoneticPr fontId="2"/>
  </si>
  <si>
    <t>デイリーハッスル（1. 仕事の対人ストレス）</t>
    <rPh sb="12" eb="14">
      <t>シゴト</t>
    </rPh>
    <rPh sb="15" eb="17">
      <t>タイジン</t>
    </rPh>
    <phoneticPr fontId="2"/>
  </si>
  <si>
    <t>労働時間・通勤時間の長さ/不規則さ</t>
    <rPh sb="0" eb="2">
      <t>ロウドウ</t>
    </rPh>
    <rPh sb="2" eb="4">
      <t>ジカン</t>
    </rPh>
    <rPh sb="5" eb="7">
      <t>ツウキン</t>
    </rPh>
    <rPh sb="7" eb="9">
      <t>ジカン</t>
    </rPh>
    <rPh sb="10" eb="11">
      <t>ナガ</t>
    </rPh>
    <rPh sb="13" eb="16">
      <t>フキソク</t>
    </rPh>
    <phoneticPr fontId="2"/>
  </si>
  <si>
    <t>デイリーハッスル（2. 仕事の時間ストレス）</t>
    <rPh sb="12" eb="14">
      <t>シゴト</t>
    </rPh>
    <rPh sb="15" eb="17">
      <t>ジカン</t>
    </rPh>
    <phoneticPr fontId="2"/>
  </si>
  <si>
    <t>仕事内容・責任の重さ</t>
    <rPh sb="0" eb="2">
      <t>シゴト</t>
    </rPh>
    <rPh sb="2" eb="4">
      <t>ナイヨウ</t>
    </rPh>
    <rPh sb="5" eb="7">
      <t>セキニン</t>
    </rPh>
    <rPh sb="8" eb="9">
      <t>オモ</t>
    </rPh>
    <phoneticPr fontId="2"/>
  </si>
  <si>
    <t>デイリーハッスル（3. 仕事の重圧ストレス）</t>
    <rPh sb="12" eb="14">
      <t>シゴト</t>
    </rPh>
    <rPh sb="15" eb="17">
      <t>ジュウアツ</t>
    </rPh>
    <phoneticPr fontId="2"/>
  </si>
  <si>
    <t>家庭生活</t>
    <rPh sb="0" eb="2">
      <t>カテイ</t>
    </rPh>
    <rPh sb="2" eb="4">
      <t>セイカツ</t>
    </rPh>
    <phoneticPr fontId="2"/>
  </si>
  <si>
    <t>食事の支度</t>
    <rPh sb="0" eb="2">
      <t>ショクジ</t>
    </rPh>
    <rPh sb="3" eb="5">
      <t>シタク</t>
    </rPh>
    <phoneticPr fontId="2"/>
  </si>
  <si>
    <t>デイリーハッスルの基準（日々の食事の支度）</t>
    <rPh sb="9" eb="11">
      <t>キジュン</t>
    </rPh>
    <rPh sb="12" eb="14">
      <t>ヒビ</t>
    </rPh>
    <rPh sb="15" eb="17">
      <t>ショクジ</t>
    </rPh>
    <rPh sb="18" eb="20">
      <t>シタク</t>
    </rPh>
    <phoneticPr fontId="2"/>
  </si>
  <si>
    <t>掃除や片付け</t>
    <rPh sb="0" eb="2">
      <t>ソウジ</t>
    </rPh>
    <rPh sb="3" eb="5">
      <t>カタヅ</t>
    </rPh>
    <phoneticPr fontId="2"/>
  </si>
  <si>
    <t>デイリーハッスル設問</t>
    <rPh sb="8" eb="10">
      <t>セツモン</t>
    </rPh>
    <phoneticPr fontId="2"/>
  </si>
  <si>
    <t>家計のやりくり</t>
    <rPh sb="0" eb="2">
      <t>カケイ</t>
    </rPh>
    <phoneticPr fontId="2"/>
  </si>
  <si>
    <t>ライフイベント（家計ストレス）</t>
    <rPh sb="8" eb="10">
      <t>カケイ</t>
    </rPh>
    <phoneticPr fontId="2"/>
  </si>
  <si>
    <t>子どもの世話</t>
    <rPh sb="0" eb="1">
      <t>コ</t>
    </rPh>
    <rPh sb="4" eb="6">
      <t>セワ</t>
    </rPh>
    <phoneticPr fontId="2"/>
  </si>
  <si>
    <t>デイリーハッスル（4. 子どもの世話ストレス）</t>
    <rPh sb="12" eb="13">
      <t>コ</t>
    </rPh>
    <rPh sb="16" eb="18">
      <t>セワ</t>
    </rPh>
    <phoneticPr fontId="2"/>
  </si>
  <si>
    <t>子どもと過ごす時間の不足</t>
    <rPh sb="0" eb="1">
      <t>コ</t>
    </rPh>
    <rPh sb="4" eb="5">
      <t>ス</t>
    </rPh>
    <rPh sb="7" eb="9">
      <t>ジカン</t>
    </rPh>
    <rPh sb="10" eb="12">
      <t>フソク</t>
    </rPh>
    <phoneticPr fontId="2"/>
  </si>
  <si>
    <t>子どもの教育</t>
    <rPh sb="0" eb="1">
      <t>コ</t>
    </rPh>
    <rPh sb="4" eb="6">
      <t>キョウイク</t>
    </rPh>
    <phoneticPr fontId="2"/>
  </si>
  <si>
    <t>デイリーハッスル（5. 子ども教育ストレス）</t>
    <rPh sb="12" eb="13">
      <t>コ</t>
    </rPh>
    <rPh sb="15" eb="17">
      <t>キョウイク</t>
    </rPh>
    <phoneticPr fontId="2"/>
  </si>
  <si>
    <t>親・親戚との関係</t>
    <rPh sb="0" eb="1">
      <t>オヤ</t>
    </rPh>
    <rPh sb="2" eb="4">
      <t>シンセキ</t>
    </rPh>
    <rPh sb="6" eb="8">
      <t>カンケイ</t>
    </rPh>
    <phoneticPr fontId="2"/>
  </si>
  <si>
    <t>デイリーハッスル（6. 生活の対人ストレス）</t>
    <rPh sb="12" eb="14">
      <t>セイカツ</t>
    </rPh>
    <rPh sb="15" eb="17">
      <t>タイジン</t>
    </rPh>
    <phoneticPr fontId="2"/>
  </si>
  <si>
    <t>近所・子どもを通じた人間関係</t>
    <rPh sb="0" eb="2">
      <t>キンジョ</t>
    </rPh>
    <rPh sb="3" eb="4">
      <t>コ</t>
    </rPh>
    <rPh sb="7" eb="8">
      <t>ツウ</t>
    </rPh>
    <rPh sb="10" eb="12">
      <t>ニンゲン</t>
    </rPh>
    <rPh sb="12" eb="14">
      <t>カンケイ</t>
    </rPh>
    <phoneticPr fontId="2"/>
  </si>
  <si>
    <t>配偶者・パートナーの協力・理解が得られない</t>
    <rPh sb="0" eb="3">
      <t>ハイグウシャ</t>
    </rPh>
    <rPh sb="10" eb="12">
      <t>キョウリョク</t>
    </rPh>
    <rPh sb="13" eb="15">
      <t>リカイ</t>
    </rPh>
    <rPh sb="16" eb="17">
      <t>エ</t>
    </rPh>
    <phoneticPr fontId="2"/>
  </si>
  <si>
    <t>デイリーハッスル（7. 夫の態度ストレス）</t>
    <rPh sb="12" eb="13">
      <t>オット</t>
    </rPh>
    <rPh sb="14" eb="16">
      <t>タイド</t>
    </rPh>
    <phoneticPr fontId="2"/>
  </si>
  <si>
    <t>配偶者・パートナーとの性格の不一致</t>
    <rPh sb="0" eb="3">
      <t>ハイグウシャ</t>
    </rPh>
    <rPh sb="11" eb="13">
      <t>セイカク</t>
    </rPh>
    <rPh sb="14" eb="17">
      <t>フイッチ</t>
    </rPh>
    <phoneticPr fontId="2"/>
  </si>
  <si>
    <t>14</t>
    <phoneticPr fontId="2"/>
  </si>
  <si>
    <t>介護・家族の世話</t>
    <rPh sb="0" eb="2">
      <t>カイゴ</t>
    </rPh>
    <rPh sb="3" eb="5">
      <t>カゾク</t>
    </rPh>
    <rPh sb="6" eb="8">
      <t>セワ</t>
    </rPh>
    <phoneticPr fontId="2"/>
  </si>
  <si>
    <t>該当なし（フリーコメントより作成）</t>
    <rPh sb="0" eb="2">
      <t>ガイトウ</t>
    </rPh>
    <rPh sb="14" eb="16">
      <t>サクセイ</t>
    </rPh>
    <phoneticPr fontId="2"/>
  </si>
  <si>
    <t>15</t>
    <phoneticPr fontId="2"/>
  </si>
  <si>
    <t>自分の時間の不足</t>
    <rPh sb="0" eb="2">
      <t>ジブン</t>
    </rPh>
    <rPh sb="3" eb="5">
      <t>ジカン</t>
    </rPh>
    <rPh sb="6" eb="8">
      <t>フソク</t>
    </rPh>
    <phoneticPr fontId="2"/>
  </si>
  <si>
    <t>デイリーハッスル（8. 美容・健康ストレス）</t>
    <rPh sb="12" eb="14">
      <t>ビヨウ</t>
    </rPh>
    <rPh sb="15" eb="17">
      <t>ケンコウ</t>
    </rPh>
    <phoneticPr fontId="2"/>
  </si>
  <si>
    <t>16</t>
    <phoneticPr fontId="2"/>
  </si>
  <si>
    <t>自分の健康・美容・加齢</t>
    <rPh sb="0" eb="2">
      <t>ジブン</t>
    </rPh>
    <rPh sb="3" eb="5">
      <t>ケンコウ</t>
    </rPh>
    <rPh sb="6" eb="8">
      <t>ビヨウ</t>
    </rPh>
    <rPh sb="9" eb="11">
      <t>カレイ</t>
    </rPh>
    <phoneticPr fontId="2"/>
  </si>
  <si>
    <t>17</t>
    <phoneticPr fontId="2"/>
  </si>
  <si>
    <t>正規の職員・従業員</t>
  </si>
  <si>
    <t>契約社員・嘱託</t>
    <phoneticPr fontId="2"/>
  </si>
  <si>
    <t>６</t>
    <phoneticPr fontId="2"/>
  </si>
  <si>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2"/>
  </si>
  <si>
    <t>※選択肢は大分類毎に表示され、細かく67個に分類されています。
あなたの仕事にもっとも近いものを1つ選択し、画面下部の「次のページ」ボタンを押してお進みください。</t>
  </si>
  <si>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2"/>
  </si>
  <si>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2"/>
  </si>
  <si>
    <t>基幹</t>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</si>
  <si>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</si>
  <si>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2"/>
  </si>
  <si>
    <t>移動</t>
    <rPh sb="0" eb="2">
      <t>イドウ</t>
    </rPh>
    <phoneticPr fontId="2"/>
  </si>
  <si>
    <t>千葉県</t>
  </si>
  <si>
    <r>
      <rPr>
        <sz val="9"/>
        <color rgb="FFFF0000"/>
        <rFont val="メイリオ"/>
        <family val="3"/>
        <charset val="128"/>
      </rPr>
      <t>前の勤務先</t>
    </r>
    <r>
      <rPr>
        <sz val="9"/>
        <rFont val="メイリオ"/>
        <family val="3"/>
        <charset val="128"/>
      </rPr>
      <t>での職種は何でしたか。</t>
    </r>
    <rPh sb="10" eb="11">
      <t>ナン</t>
    </rPh>
    <phoneticPr fontId="2"/>
  </si>
  <si>
    <t>～選択肢省略　「職種」Sheet参照～</t>
    <rPh sb="1" eb="4">
      <t>センタクシ</t>
    </rPh>
    <rPh sb="4" eb="6">
      <t>ショウリャク</t>
    </rPh>
    <rPh sb="8" eb="10">
      <t>ショクシュ</t>
    </rPh>
    <phoneticPr fontId="2"/>
  </si>
  <si>
    <t>次のページで、労働日数、労働時間確認を設け、「戻る」ボタンをつける。</t>
    <rPh sb="0" eb="1">
      <t>ツギ</t>
    </rPh>
    <phoneticPr fontId="2"/>
  </si>
  <si>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2"/>
  </si>
  <si>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2"/>
  </si>
  <si>
    <t>（　　　　　）万円</t>
    <rPh sb="7" eb="9">
      <t>マンエン</t>
    </rPh>
    <phoneticPr fontId="3"/>
  </si>
  <si>
    <t>4ケタ。0～9999。</t>
    <phoneticPr fontId="2"/>
  </si>
  <si>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2"/>
  </si>
  <si>
    <r>
      <t>利用したものすべて（回答は</t>
    </r>
    <r>
      <rPr>
        <sz val="9"/>
        <color rgb="FFFF0000"/>
        <rFont val="メイリオ"/>
        <family val="3"/>
        <charset val="128"/>
      </rPr>
      <t>いくつでも</t>
    </r>
    <r>
      <rPr>
        <sz val="9"/>
        <rFont val="メイリオ"/>
        <family val="3"/>
        <charset val="128"/>
      </rPr>
      <t>）</t>
    </r>
    <rPh sb="0" eb="2">
      <t>リヨウ</t>
    </rPh>
    <phoneticPr fontId="2"/>
  </si>
  <si>
    <t>もっとも影響力の大きかったもの（回答は1つだけ）</t>
    <rPh sb="4" eb="7">
      <t>エイキョウリョク</t>
    </rPh>
    <rPh sb="8" eb="9">
      <t>オオ</t>
    </rPh>
    <phoneticPr fontId="2"/>
  </si>
  <si>
    <t>会社に直接問い合わせ</t>
  </si>
  <si>
    <t>学校（学生課）の窓口や掲示板</t>
  </si>
  <si>
    <t>家族や知人の紹介</t>
  </si>
  <si>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</si>
  <si>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</si>
  <si>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</si>
  <si>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</si>
  <si>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</si>
  <si>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</si>
  <si>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</si>
  <si>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</si>
  <si>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</si>
  <si>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2"/>
  </si>
  <si>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2"/>
  </si>
  <si>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2"/>
  </si>
  <si>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2"/>
  </si>
  <si>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2"/>
  </si>
  <si>
    <r>
      <t>退職した理由（回答は</t>
    </r>
    <r>
      <rPr>
        <sz val="9"/>
        <color rgb="FFFF0000"/>
        <rFont val="メイリオ"/>
        <family val="3"/>
        <charset val="128"/>
      </rPr>
      <t>いくつでも</t>
    </r>
    <r>
      <rPr>
        <sz val="9"/>
        <rFont val="メイリオ"/>
        <family val="3"/>
        <charset val="128"/>
      </rPr>
      <t>）</t>
    </r>
    <phoneticPr fontId="2"/>
  </si>
  <si>
    <t>もっとも重要な理由（回答は1つだけ）</t>
    <phoneticPr fontId="2"/>
  </si>
  <si>
    <t>＜会社都合＞</t>
    <rPh sb="1" eb="3">
      <t>カイシャ</t>
    </rPh>
    <rPh sb="3" eb="5">
      <t>ツゴウ</t>
    </rPh>
    <phoneticPr fontId="2"/>
  </si>
  <si>
    <t>契約期間の満了</t>
  </si>
  <si>
    <t>定年</t>
  </si>
  <si>
    <t>会社の倒産・事業所閉鎖</t>
    <rPh sb="6" eb="9">
      <t>ジギョウショ</t>
    </rPh>
    <rPh sb="9" eb="11">
      <t>ヘイサ</t>
    </rPh>
    <phoneticPr fontId="1"/>
  </si>
  <si>
    <t>解雇</t>
  </si>
  <si>
    <t>＜自己都合＞</t>
    <rPh sb="1" eb="3">
      <t>ジコ</t>
    </rPh>
    <rPh sb="3" eb="5">
      <t>ツゴウ</t>
    </rPh>
    <phoneticPr fontId="2"/>
  </si>
  <si>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</si>
  <si>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</si>
  <si>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</si>
  <si>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</si>
  <si>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</si>
  <si>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2"/>
  </si>
  <si>
    <t>自分の精神的な病気</t>
    <rPh sb="3" eb="5">
      <t>セイシン</t>
    </rPh>
    <rPh sb="5" eb="6">
      <t>テキ</t>
    </rPh>
    <phoneticPr fontId="2"/>
  </si>
  <si>
    <t>結婚</t>
  </si>
  <si>
    <t>妊娠・出産</t>
    <rPh sb="0" eb="2">
      <t>ニンシン</t>
    </rPh>
    <phoneticPr fontId="2"/>
  </si>
  <si>
    <t>育児・子育て</t>
    <rPh sb="0" eb="2">
      <t>イクジ</t>
    </rPh>
    <rPh sb="3" eb="5">
      <t>コソダ</t>
    </rPh>
    <phoneticPr fontId="2"/>
  </si>
  <si>
    <t>介護のため</t>
  </si>
  <si>
    <t>独立のため</t>
  </si>
  <si>
    <t>進学や資格取得のため</t>
  </si>
  <si>
    <t>＜その他＞</t>
    <rPh sb="3" eb="4">
      <t>タ</t>
    </rPh>
    <phoneticPr fontId="2"/>
  </si>
  <si>
    <t>その他　　具体的に：</t>
    <rPh sb="2" eb="3">
      <t>タ</t>
    </rPh>
    <phoneticPr fontId="2"/>
  </si>
  <si>
    <t>妊娠がわかったとき</t>
    <rPh sb="0" eb="2">
      <t>ニンシン</t>
    </rPh>
    <phoneticPr fontId="2"/>
  </si>
  <si>
    <t>出産時点</t>
    <rPh sb="0" eb="2">
      <t>シュッサン</t>
    </rPh>
    <rPh sb="2" eb="4">
      <t>ジテン</t>
    </rPh>
    <phoneticPr fontId="2"/>
  </si>
  <si>
    <t>1歳の誕生日</t>
    <rPh sb="1" eb="2">
      <t>サイ</t>
    </rPh>
    <rPh sb="3" eb="6">
      <t>タンジョウビ</t>
    </rPh>
    <phoneticPr fontId="2"/>
  </si>
  <si>
    <t>別設問（Ｑ子供の数=1）に限定して、国データとの整合性確認</t>
    <rPh sb="0" eb="1">
      <t>ベツ</t>
    </rPh>
    <rPh sb="1" eb="3">
      <t>セツモン</t>
    </rPh>
    <rPh sb="5" eb="7">
      <t>コドモ</t>
    </rPh>
    <rPh sb="8" eb="9">
      <t>カズ</t>
    </rPh>
    <rPh sb="13" eb="15">
      <t>ゲンテイ</t>
    </rPh>
    <rPh sb="18" eb="19">
      <t>クニ</t>
    </rPh>
    <rPh sb="24" eb="27">
      <t>セイゴウセイ</t>
    </rPh>
    <rPh sb="27" eb="29">
      <t>カクニン</t>
    </rPh>
    <phoneticPr fontId="2"/>
  </si>
  <si>
    <t>かつ、妊娠出産のどのタイミングで離職しているのか集計。</t>
    <rPh sb="3" eb="5">
      <t>ニンシン</t>
    </rPh>
    <rPh sb="5" eb="7">
      <t>シュッサン</t>
    </rPh>
    <rPh sb="16" eb="18">
      <t>リショク</t>
    </rPh>
    <rPh sb="24" eb="26">
      <t>シュウケイ</t>
    </rPh>
    <phoneticPr fontId="2"/>
  </si>
  <si>
    <t>（1から3の割合変化）</t>
    <rPh sb="6" eb="8">
      <t>ワリアイ</t>
    </rPh>
    <rPh sb="8" eb="10">
      <t>ヘンカ</t>
    </rPh>
    <phoneticPr fontId="2"/>
  </si>
  <si>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2"/>
  </si>
  <si>
    <t>学生</t>
    <rPh sb="0" eb="2">
      <t>ガクセイ</t>
    </rPh>
    <phoneticPr fontId="2"/>
  </si>
  <si>
    <t>厚労省の表記を参照</t>
    <rPh sb="0" eb="3">
      <t>コウロウショウ</t>
    </rPh>
    <rPh sb="4" eb="6">
      <t>ヒョウキ</t>
    </rPh>
    <rPh sb="7" eb="9">
      <t>サンショウ</t>
    </rPh>
    <phoneticPr fontId="2"/>
  </si>
  <si>
    <t>「いずれも」→「どれも」</t>
    <phoneticPr fontId="2"/>
  </si>
  <si>
    <t>あなたは、これまでに、どこに住んできましたか。それぞれの居住地をお選びください。</t>
    <rPh sb="14" eb="15">
      <t>ス</t>
    </rPh>
    <rPh sb="28" eb="31">
      <t>キョジュウチ</t>
    </rPh>
    <rPh sb="33" eb="34">
      <t>エラ</t>
    </rPh>
    <phoneticPr fontId="2"/>
  </si>
  <si>
    <t>15歳の頃</t>
    <rPh sb="2" eb="3">
      <t>サイ</t>
    </rPh>
    <rPh sb="4" eb="5">
      <t>コロ</t>
    </rPh>
    <phoneticPr fontId="2"/>
  </si>
  <si>
    <t>20歳の頃</t>
    <rPh sb="2" eb="3">
      <t>サイ</t>
    </rPh>
    <rPh sb="4" eb="5">
      <t>コロ</t>
    </rPh>
    <phoneticPr fontId="2"/>
  </si>
  <si>
    <t>20歳以上(Q2=20以上)</t>
    <rPh sb="2" eb="5">
      <t>サイイジョウ</t>
    </rPh>
    <rPh sb="11" eb="13">
      <t>イジョウ</t>
    </rPh>
    <phoneticPr fontId="2"/>
  </si>
  <si>
    <t>最初の就職時</t>
    <rPh sb="0" eb="2">
      <t>サイショ</t>
    </rPh>
    <rPh sb="3" eb="5">
      <t>シュウショク</t>
    </rPh>
    <rPh sb="5" eb="6">
      <t>ジ</t>
    </rPh>
    <phoneticPr fontId="2"/>
  </si>
  <si>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2"/>
  </si>
  <si>
    <t>上のほう</t>
    <rPh sb="0" eb="1">
      <t>ウエ</t>
    </rPh>
    <phoneticPr fontId="2"/>
  </si>
  <si>
    <t>やや上のほう</t>
    <rPh sb="2" eb="3">
      <t>ウエ</t>
    </rPh>
    <phoneticPr fontId="2"/>
  </si>
  <si>
    <t>真ん中あたり</t>
    <rPh sb="0" eb="1">
      <t>マ</t>
    </rPh>
    <rPh sb="2" eb="3">
      <t>ナカ</t>
    </rPh>
    <phoneticPr fontId="2"/>
  </si>
  <si>
    <t>やや下のほう</t>
    <rPh sb="2" eb="3">
      <t>シタ</t>
    </rPh>
    <phoneticPr fontId="2"/>
  </si>
  <si>
    <t>下のほう</t>
    <rPh sb="0" eb="1">
      <t>シタ</t>
    </rPh>
    <phoneticPr fontId="2"/>
  </si>
  <si>
    <t>SAプルダウン</t>
    <phoneticPr fontId="2"/>
  </si>
  <si>
    <t>以下それぞれの年月をお答えください。</t>
    <rPh sb="0" eb="2">
      <t>イカ</t>
    </rPh>
    <rPh sb="7" eb="9">
      <t>ネンゲツ</t>
    </rPh>
    <rPh sb="11" eb="12">
      <t>コタ</t>
    </rPh>
    <phoneticPr fontId="2"/>
  </si>
  <si>
    <t>【参考】西暦対応表</t>
    <rPh sb="1" eb="3">
      <t>サンコウ</t>
    </rPh>
    <rPh sb="4" eb="6">
      <t>セイレキ</t>
    </rPh>
    <rPh sb="6" eb="8">
      <t>タイオウ</t>
    </rPh>
    <rPh sb="8" eb="9">
      <t>ヒョウ</t>
    </rPh>
    <phoneticPr fontId="2"/>
  </si>
  <si>
    <t>　西暦　　　　　　　　　　当時のあなたの年齢</t>
    <rPh sb="1" eb="3">
      <t>セイレキ</t>
    </rPh>
    <rPh sb="13" eb="15">
      <t>トウジ</t>
    </rPh>
    <rPh sb="20" eb="22">
      <t>ネンレイ</t>
    </rPh>
    <phoneticPr fontId="2"/>
  </si>
  <si>
    <t>　1965年（昭和40年）　　●歳</t>
    <rPh sb="5" eb="6">
      <t>ネン</t>
    </rPh>
    <rPh sb="7" eb="9">
      <t>ショウワ</t>
    </rPh>
    <rPh sb="11" eb="12">
      <t>ネン</t>
    </rPh>
    <rPh sb="16" eb="17">
      <t>サイ</t>
    </rPh>
    <phoneticPr fontId="2"/>
  </si>
  <si>
    <t>　1970年（昭和45年）　　●歳</t>
    <rPh sb="5" eb="6">
      <t>ネン</t>
    </rPh>
    <rPh sb="7" eb="9">
      <t>ショウワ</t>
    </rPh>
    <rPh sb="11" eb="12">
      <t>ネン</t>
    </rPh>
    <rPh sb="16" eb="17">
      <t>サイ</t>
    </rPh>
    <phoneticPr fontId="2"/>
  </si>
  <si>
    <t>　1975年（昭和50年）　　●歳</t>
    <rPh sb="5" eb="6">
      <t>ネン</t>
    </rPh>
    <rPh sb="7" eb="9">
      <t>ショウワ</t>
    </rPh>
    <rPh sb="11" eb="12">
      <t>ネン</t>
    </rPh>
    <rPh sb="16" eb="17">
      <t>サイ</t>
    </rPh>
    <phoneticPr fontId="2"/>
  </si>
  <si>
    <t>　1980年（昭和55年）　　●歳</t>
    <rPh sb="5" eb="6">
      <t>ネン</t>
    </rPh>
    <rPh sb="7" eb="9">
      <t>ショウワ</t>
    </rPh>
    <rPh sb="11" eb="12">
      <t>ネン</t>
    </rPh>
    <phoneticPr fontId="2"/>
  </si>
  <si>
    <t>　1985年（昭和60年）　　●歳</t>
    <rPh sb="5" eb="6">
      <t>ネン</t>
    </rPh>
    <rPh sb="7" eb="9">
      <t>ショウワ</t>
    </rPh>
    <rPh sb="11" eb="12">
      <t>ネン</t>
    </rPh>
    <phoneticPr fontId="2"/>
  </si>
  <si>
    <t>　1990年（平成 2年）　　 ●歳</t>
    <rPh sb="5" eb="6">
      <t>ネン</t>
    </rPh>
    <rPh sb="7" eb="9">
      <t>ヘイセイ</t>
    </rPh>
    <rPh sb="11" eb="12">
      <t>ネン</t>
    </rPh>
    <phoneticPr fontId="2"/>
  </si>
  <si>
    <t>　1995年（平成 7年）　　 ●歳</t>
    <rPh sb="5" eb="6">
      <t>ネン</t>
    </rPh>
    <rPh sb="7" eb="9">
      <t>ヘイセイ</t>
    </rPh>
    <rPh sb="11" eb="12">
      <t>ネン</t>
    </rPh>
    <phoneticPr fontId="2"/>
  </si>
  <si>
    <t>　2000年（平成12年）　　●歳</t>
    <rPh sb="5" eb="6">
      <t>ネン</t>
    </rPh>
    <rPh sb="7" eb="9">
      <t>ヘイセイ</t>
    </rPh>
    <rPh sb="11" eb="12">
      <t>ネン</t>
    </rPh>
    <phoneticPr fontId="2"/>
  </si>
  <si>
    <t>　2005年（平成17年）　　●歳</t>
    <rPh sb="5" eb="6">
      <t>ネン</t>
    </rPh>
    <rPh sb="7" eb="9">
      <t>ヘイセイ</t>
    </rPh>
    <rPh sb="11" eb="12">
      <t>ネン</t>
    </rPh>
    <phoneticPr fontId="2"/>
  </si>
  <si>
    <t>　2010年（平成22年）　　●歳</t>
    <rPh sb="5" eb="6">
      <t>ネン</t>
    </rPh>
    <rPh sb="7" eb="9">
      <t>ヘイセイ</t>
    </rPh>
    <rPh sb="11" eb="12">
      <t>ネン</t>
    </rPh>
    <phoneticPr fontId="2"/>
  </si>
  <si>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2"/>
  </si>
  <si>
    <t>※社会人になってから大学院などへ行った方は、社会人になる前に卒業した学校についてお答えください。</t>
  </si>
  <si>
    <t>＜学校を卒業後、初めて就職した勤務先の入社年月と退職年月＞</t>
    <phoneticPr fontId="2"/>
  </si>
  <si>
    <t>入社年月</t>
    <rPh sb="0" eb="2">
      <t>ニュウシャ</t>
    </rPh>
    <rPh sb="2" eb="3">
      <t>ネン</t>
    </rPh>
    <rPh sb="3" eb="4">
      <t>ゲツ</t>
    </rPh>
    <phoneticPr fontId="2"/>
  </si>
  <si>
    <t>退職年月</t>
    <rPh sb="0" eb="2">
      <t>タイショク</t>
    </rPh>
    <rPh sb="2" eb="3">
      <t>ネン</t>
    </rPh>
    <rPh sb="3" eb="4">
      <t>ゲツ</t>
    </rPh>
    <phoneticPr fontId="2"/>
  </si>
  <si>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2"/>
  </si>
  <si>
    <t>生計自立</t>
  </si>
  <si>
    <t>任意回答
4ケタ。0～9999。</t>
    <rPh sb="0" eb="2">
      <t>ニンイ</t>
    </rPh>
    <rPh sb="2" eb="4">
      <t>カイトウ</t>
    </rPh>
    <phoneticPr fontId="2"/>
  </si>
  <si>
    <t>■「配偶者がいる」とお答えの方におたずねします。</t>
  </si>
  <si>
    <t>会社・団体等に雇われて働いていた</t>
    <rPh sb="0" eb="2">
      <t>カイシャ</t>
    </rPh>
    <rPh sb="3" eb="5">
      <t>ダンタイ</t>
    </rPh>
    <rPh sb="5" eb="6">
      <t>トウ</t>
    </rPh>
    <rPh sb="7" eb="8">
      <t>ヤト</t>
    </rPh>
    <rPh sb="11" eb="12">
      <t>ハタラ</t>
    </rPh>
    <phoneticPr fontId="2"/>
  </si>
  <si>
    <t>正規の職員・従業員として働いていた</t>
    <rPh sb="12" eb="13">
      <t>ハタラ</t>
    </rPh>
    <phoneticPr fontId="3"/>
  </si>
  <si>
    <t>パート・アルバイトとして働いていた</t>
    <rPh sb="12" eb="13">
      <t>ハタラ</t>
    </rPh>
    <phoneticPr fontId="3"/>
  </si>
  <si>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3"/>
  </si>
  <si>
    <t>契約社員、嘱託として働いていた</t>
    <rPh sb="0" eb="2">
      <t>ケイヤク</t>
    </rPh>
    <rPh sb="2" eb="4">
      <t>シャイン</t>
    </rPh>
    <rPh sb="5" eb="7">
      <t>ショクタク</t>
    </rPh>
    <rPh sb="10" eb="11">
      <t>ハタラ</t>
    </rPh>
    <phoneticPr fontId="3"/>
  </si>
  <si>
    <t>その他の形態で働いていた</t>
    <rPh sb="2" eb="3">
      <t>タ</t>
    </rPh>
    <rPh sb="4" eb="6">
      <t>ケイタイ</t>
    </rPh>
    <rPh sb="7" eb="8">
      <t>ハタラ</t>
    </rPh>
    <phoneticPr fontId="2"/>
  </si>
  <si>
    <t>会社などの役員として働いていた</t>
    <rPh sb="0" eb="2">
      <t>カイシャ</t>
    </rPh>
    <rPh sb="5" eb="7">
      <t>ヤクイン</t>
    </rPh>
    <rPh sb="10" eb="11">
      <t>ハタラ</t>
    </rPh>
    <phoneticPr fontId="2"/>
  </si>
  <si>
    <t>4ケタ。0～9999。任意回答。</t>
    <rPh sb="11" eb="13">
      <t>ニンイ</t>
    </rPh>
    <rPh sb="13" eb="15">
      <t>カイトウ</t>
    </rPh>
    <phoneticPr fontId="2"/>
  </si>
  <si>
    <t>昨年1年間で（　　　　）万円</t>
    <rPh sb="0" eb="2">
      <t>サクネン</t>
    </rPh>
    <rPh sb="3" eb="5">
      <t>ネンカン</t>
    </rPh>
    <rPh sb="12" eb="14">
      <t>マンエン</t>
    </rPh>
    <phoneticPr fontId="2"/>
  </si>
  <si>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2"/>
  </si>
  <si>
    <t>あなたの世帯の貯金額（　　　　）万円</t>
    <rPh sb="4" eb="6">
      <t>セタイ</t>
    </rPh>
    <rPh sb="7" eb="9">
      <t>チョキン</t>
    </rPh>
    <rPh sb="9" eb="10">
      <t>ガク</t>
    </rPh>
    <rPh sb="16" eb="18">
      <t>マンエン</t>
    </rPh>
    <phoneticPr fontId="2"/>
  </si>
  <si>
    <t>5ケタ。0～99999。</t>
    <phoneticPr fontId="2"/>
  </si>
  <si>
    <t>あなたの世帯の有価証券保有額（　　　　）万円</t>
    <rPh sb="4" eb="6">
      <t>セタイ</t>
    </rPh>
    <rPh sb="7" eb="9">
      <t>ユウカ</t>
    </rPh>
    <rPh sb="9" eb="11">
      <t>ショウケン</t>
    </rPh>
    <rPh sb="11" eb="13">
      <t>ホユウ</t>
    </rPh>
    <rPh sb="13" eb="14">
      <t>ガク</t>
    </rPh>
    <rPh sb="20" eb="22">
      <t>マンエン</t>
    </rPh>
    <phoneticPr fontId="2"/>
  </si>
  <si>
    <t>あなたは、今後の進路をどのように考えていますか。</t>
    <phoneticPr fontId="2"/>
  </si>
  <si>
    <t>高校を卒業したら働く</t>
    <phoneticPr fontId="2"/>
  </si>
  <si>
    <t>専修各種学校（専門学校）を卒業したら働く</t>
    <rPh sb="7" eb="9">
      <t>センモン</t>
    </rPh>
    <rPh sb="9" eb="11">
      <t>ガッコウ</t>
    </rPh>
    <phoneticPr fontId="2"/>
  </si>
  <si>
    <t>高等工業専門学校を卒業したら働く</t>
    <rPh sb="0" eb="2">
      <t>コウトウ</t>
    </rPh>
    <rPh sb="2" eb="4">
      <t>コウギョウ</t>
    </rPh>
    <rPh sb="4" eb="6">
      <t>センモン</t>
    </rPh>
    <rPh sb="6" eb="8">
      <t>ガッコウ</t>
    </rPh>
    <rPh sb="9" eb="11">
      <t>ソツギョウ</t>
    </rPh>
    <rPh sb="14" eb="15">
      <t>ハタラ</t>
    </rPh>
    <phoneticPr fontId="2"/>
  </si>
  <si>
    <t>大学（もしくは短大）を卒業したら働く</t>
    <phoneticPr fontId="2"/>
  </si>
  <si>
    <t>大学院を卒業したら働く</t>
    <phoneticPr fontId="2"/>
  </si>
  <si>
    <t>現在在学している学校を中退して働く</t>
    <rPh sb="0" eb="2">
      <t>ゲンザイ</t>
    </rPh>
    <rPh sb="2" eb="4">
      <t>ザイガク</t>
    </rPh>
    <rPh sb="8" eb="10">
      <t>ガッコウ</t>
    </rPh>
    <rPh sb="11" eb="13">
      <t>チュウタイ</t>
    </rPh>
    <rPh sb="15" eb="16">
      <t>ハタラ</t>
    </rPh>
    <phoneticPr fontId="2"/>
  </si>
  <si>
    <t>まだ決めていない</t>
    <phoneticPr fontId="2"/>
  </si>
  <si>
    <t>その他</t>
    <phoneticPr fontId="2"/>
  </si>
  <si>
    <t>あなたは、学校卒業後の職業上の進路を決めていますか。</t>
    <rPh sb="11" eb="13">
      <t>ショクギョウ</t>
    </rPh>
    <rPh sb="13" eb="14">
      <t>ジョウ</t>
    </rPh>
    <rPh sb="15" eb="17">
      <t>シンロ</t>
    </rPh>
    <rPh sb="18" eb="19">
      <t>キ</t>
    </rPh>
    <phoneticPr fontId="2"/>
  </si>
  <si>
    <t>※職業上の進路とは、たとえば、「公務員になる」「商社で働く」「司法試験を受けて弁護士になる」といった進路を指します。</t>
    <rPh sb="53" eb="54">
      <t>サ</t>
    </rPh>
    <phoneticPr fontId="2"/>
  </si>
  <si>
    <t>明確に決めている</t>
    <phoneticPr fontId="2"/>
  </si>
  <si>
    <t>ほぼ決めている</t>
    <phoneticPr fontId="2"/>
  </si>
  <si>
    <t>ある程度決めている</t>
    <phoneticPr fontId="2"/>
  </si>
  <si>
    <t>あまり決めていない</t>
    <rPh sb="3" eb="4">
      <t>キ</t>
    </rPh>
    <phoneticPr fontId="2"/>
  </si>
  <si>
    <t>全く決めていない</t>
    <rPh sb="0" eb="1">
      <t>マッタ</t>
    </rPh>
    <phoneticPr fontId="2"/>
  </si>
  <si>
    <t>あなたは今後、転職（会社や団体を変わること）や就職することを考えていますか。</t>
    <rPh sb="23" eb="25">
      <t>シュウショク</t>
    </rPh>
    <phoneticPr fontId="2"/>
  </si>
  <si>
    <t>現在転職や就職をしたいと考えており、転職・就職活動をしている</t>
    <rPh sb="0" eb="1">
      <t>ゲン</t>
    </rPh>
    <rPh sb="5" eb="7">
      <t>シュウショク</t>
    </rPh>
    <rPh sb="21" eb="23">
      <t>シュウショク</t>
    </rPh>
    <phoneticPr fontId="3"/>
  </si>
  <si>
    <t>現在転職や就職をしたいと考えているが、転職・就職活動はしていない</t>
  </si>
  <si>
    <t>いずれ転職や就職をしたいと思っている</t>
  </si>
  <si>
    <t>転職や就職をするつもりはない</t>
  </si>
  <si>
    <t>どちらともいえない</t>
    <phoneticPr fontId="2"/>
  </si>
  <si>
    <t>(11)</t>
  </si>
  <si>
    <t>就業安定</t>
  </si>
  <si>
    <t>(12)</t>
  </si>
  <si>
    <t>1. 1か月未満</t>
    <rPh sb="5" eb="6">
      <t>ゲツ</t>
    </rPh>
    <rPh sb="6" eb="8">
      <t>ミマン</t>
    </rPh>
    <phoneticPr fontId="2"/>
  </si>
  <si>
    <t>2. 1か月以上6か月未満</t>
    <rPh sb="5" eb="8">
      <t>ゲツイジョウ</t>
    </rPh>
    <rPh sb="10" eb="11">
      <t>ゲツ</t>
    </rPh>
    <rPh sb="11" eb="13">
      <t>ミマン</t>
    </rPh>
    <phoneticPr fontId="2"/>
  </si>
  <si>
    <t>3. 6か月以上1年未満</t>
    <rPh sb="5" eb="8">
      <t>ゲツイジョウ</t>
    </rPh>
    <rPh sb="9" eb="10">
      <t>ネン</t>
    </rPh>
    <rPh sb="10" eb="12">
      <t>ミマン</t>
    </rPh>
    <phoneticPr fontId="2"/>
  </si>
  <si>
    <t>4. 1年以上3年未満</t>
    <rPh sb="4" eb="7">
      <t>ネンイジョウ</t>
    </rPh>
    <rPh sb="8" eb="9">
      <t>ネン</t>
    </rPh>
    <rPh sb="9" eb="11">
      <t>ミマン</t>
    </rPh>
    <phoneticPr fontId="2"/>
  </si>
  <si>
    <t>5. 3年以上5年未満</t>
    <rPh sb="4" eb="7">
      <t>ネンイジョウ</t>
    </rPh>
    <rPh sb="8" eb="9">
      <t>ネン</t>
    </rPh>
    <rPh sb="9" eb="11">
      <t>ミマン</t>
    </rPh>
    <phoneticPr fontId="2"/>
  </si>
  <si>
    <t>6. 5年以上</t>
    <rPh sb="4" eb="7">
      <t>ネンイジョウ</t>
    </rPh>
    <phoneticPr fontId="2"/>
  </si>
  <si>
    <t>あなたが卒業された学部（研究科）は次のどれですか。</t>
    <rPh sb="4" eb="6">
      <t>ソツギョウ</t>
    </rPh>
    <rPh sb="9" eb="11">
      <t>ガクブ</t>
    </rPh>
    <rPh sb="12" eb="15">
      <t>ケンキュウカ</t>
    </rPh>
    <rPh sb="17" eb="18">
      <t>ツギ</t>
    </rPh>
    <phoneticPr fontId="2"/>
  </si>
  <si>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3"/>
  </si>
  <si>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3"/>
  </si>
  <si>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3"/>
  </si>
  <si>
    <t>医学、薬学</t>
    <rPh sb="0" eb="2">
      <t>イガク</t>
    </rPh>
    <rPh sb="3" eb="5">
      <t>ヤクガク</t>
    </rPh>
    <phoneticPr fontId="3"/>
  </si>
  <si>
    <t>建築</t>
    <rPh sb="0" eb="2">
      <t>ケンチク</t>
    </rPh>
    <phoneticPr fontId="3"/>
  </si>
  <si>
    <t>芸術（音楽、美術）</t>
    <rPh sb="0" eb="2">
      <t>ゲイジュツ</t>
    </rPh>
    <rPh sb="3" eb="5">
      <t>オンガク</t>
    </rPh>
    <rPh sb="6" eb="8">
      <t>ビジュツ</t>
    </rPh>
    <phoneticPr fontId="3"/>
  </si>
  <si>
    <t>福祉</t>
    <rPh sb="0" eb="2">
      <t>フクシ</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</si>
  <si>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2"/>
  </si>
  <si>
    <t>3ケタ：0－168時間</t>
    <rPh sb="9" eb="11">
      <t>ジカン</t>
    </rPh>
    <phoneticPr fontId="2"/>
  </si>
  <si>
    <t>3ケタ。0－100％。</t>
    <phoneticPr fontId="2"/>
  </si>
  <si>
    <t>3ケタ。1－168時間。</t>
    <rPh sb="9" eb="11">
      <t>ジカン</t>
    </rPh>
    <phoneticPr fontId="2"/>
  </si>
  <si>
    <t>12</t>
    <phoneticPr fontId="2"/>
  </si>
  <si>
    <t>全員(ALL)</t>
    <phoneticPr fontId="2"/>
  </si>
  <si>
    <t>その他　　具体的に：</t>
    <phoneticPr fontId="2"/>
  </si>
  <si>
    <t>もっともあてはまるもの（回答は1つだけ）</t>
    <phoneticPr fontId="2"/>
  </si>
  <si>
    <t>11</t>
    <phoneticPr fontId="2"/>
  </si>
  <si>
    <t>13</t>
    <phoneticPr fontId="2"/>
  </si>
  <si>
    <t>カフェ、ファミリーレストラン</t>
    <phoneticPr fontId="2"/>
  </si>
  <si>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2"/>
  </si>
  <si>
    <t>わからない</t>
    <phoneticPr fontId="2"/>
  </si>
  <si>
    <t>本来の担当業務で成果と直結している仕事（　 　　）％</t>
    <rPh sb="0" eb="2">
      <t>ホンライ</t>
    </rPh>
    <rPh sb="3" eb="5">
      <t>タントウ</t>
    </rPh>
    <rPh sb="5" eb="7">
      <t>ギョウム</t>
    </rPh>
    <rPh sb="8" eb="10">
      <t>セイカ</t>
    </rPh>
    <rPh sb="11" eb="13">
      <t>チョッケツ</t>
    </rPh>
    <rPh sb="17" eb="19">
      <t>シゴト</t>
    </rPh>
    <phoneticPr fontId="2"/>
  </si>
  <si>
    <t>周辺的な雑務　 　　　　　　　　　　　  （　　　）％</t>
    <rPh sb="0" eb="3">
      <t>シュウヘンテキ</t>
    </rPh>
    <rPh sb="4" eb="6">
      <t>ザツム</t>
    </rPh>
    <phoneticPr fontId="2"/>
  </si>
  <si>
    <t>待機や客待ち等の手待ち時間　　　　　　（　　　）％</t>
    <rPh sb="0" eb="2">
      <t>タイキ</t>
    </rPh>
    <rPh sb="3" eb="4">
      <t>キャク</t>
    </rPh>
    <rPh sb="4" eb="5">
      <t>マ</t>
    </rPh>
    <rPh sb="6" eb="7">
      <t>ナド</t>
    </rPh>
    <rPh sb="8" eb="10">
      <t>テマ</t>
    </rPh>
    <rPh sb="11" eb="13">
      <t>ジカン</t>
    </rPh>
    <phoneticPr fontId="2"/>
  </si>
  <si>
    <t>合計　　　　　　　　　　　　　　　　　　100 ％</t>
    <rPh sb="0" eb="2">
      <t>ゴウケイ</t>
    </rPh>
    <phoneticPr fontId="2"/>
  </si>
  <si>
    <t>自分で払っておらず、受給もしていなかった</t>
    <rPh sb="0" eb="2">
      <t>ジブン</t>
    </rPh>
    <rPh sb="3" eb="4">
      <t>ハラ</t>
    </rPh>
    <rPh sb="10" eb="12">
      <t>ジュキュウ</t>
    </rPh>
    <phoneticPr fontId="2"/>
  </si>
  <si>
    <t>自分も家族も払っておらず、受給もしていなかった</t>
    <rPh sb="0" eb="2">
      <t>ジブン</t>
    </rPh>
    <rPh sb="3" eb="5">
      <t>カゾク</t>
    </rPh>
    <rPh sb="6" eb="7">
      <t>ハラ</t>
    </rPh>
    <rPh sb="13" eb="15">
      <t>ジュキュウ</t>
    </rPh>
    <phoneticPr fontId="2"/>
  </si>
  <si>
    <t>自分も家族も払っていなかった</t>
    <rPh sb="0" eb="2">
      <t>ジブン</t>
    </rPh>
    <rPh sb="3" eb="5">
      <t>カゾク</t>
    </rPh>
    <rPh sb="6" eb="7">
      <t>ハラ</t>
    </rPh>
    <phoneticPr fontId="2"/>
  </si>
  <si>
    <t>働いていた日　（　　　　　）時間　　（　　　　　）分　/　1日あたり</t>
    <rPh sb="0" eb="1">
      <t>ハタラ</t>
    </rPh>
    <rPh sb="5" eb="6">
      <t>ヒ</t>
    </rPh>
    <phoneticPr fontId="2"/>
  </si>
  <si>
    <t>休日　　　　　（　　　　　）時間　　（　　　　　）分　/　1日あたり</t>
    <rPh sb="0" eb="2">
      <t>キュウジツ</t>
    </rPh>
    <phoneticPr fontId="2"/>
  </si>
  <si>
    <r>
      <t>＜</t>
    </r>
    <r>
      <rPr>
        <b/>
        <sz val="9"/>
        <color rgb="FFFF0000"/>
        <rFont val="メイリオ"/>
        <family val="3"/>
        <charset val="128"/>
      </rPr>
      <t>主な仕事以外で</t>
    </r>
    <r>
      <rPr>
        <b/>
        <sz val="9"/>
        <rFont val="メイリオ"/>
        <family val="3"/>
        <charset val="128"/>
      </rPr>
      <t>収入が二番目に多い仕事＞</t>
    </r>
    <rPh sb="8" eb="10">
      <t>シュウニュウ</t>
    </rPh>
    <rPh sb="11" eb="14">
      <t>ニバンメ</t>
    </rPh>
    <rPh sb="15" eb="16">
      <t>オオ</t>
    </rPh>
    <rPh sb="17" eb="19">
      <t>シゴト</t>
    </rPh>
    <phoneticPr fontId="2"/>
  </si>
  <si>
    <t>時間入力、かつチェックの場合はエラー</t>
    <rPh sb="0" eb="2">
      <t>ジカン</t>
    </rPh>
    <rPh sb="2" eb="4">
      <t>ニュウリョク</t>
    </rPh>
    <rPh sb="12" eb="14">
      <t>バアイ</t>
    </rPh>
    <phoneticPr fontId="2"/>
  </si>
  <si>
    <t>不規則なので週単位では答えられない</t>
    <rPh sb="0" eb="3">
      <t>フキソク</t>
    </rPh>
    <rPh sb="6" eb="9">
      <t>シュウタンイ</t>
    </rPh>
    <rPh sb="11" eb="12">
      <t>コタ</t>
    </rPh>
    <phoneticPr fontId="2"/>
  </si>
  <si>
    <t>継続</t>
    <rPh sb="0" eb="2">
      <t>ケイゾク</t>
    </rPh>
    <phoneticPr fontId="2"/>
  </si>
  <si>
    <t>追加</t>
    <rPh sb="0" eb="2">
      <t>ツイカ</t>
    </rPh>
    <phoneticPr fontId="2"/>
  </si>
  <si>
    <t>少しでも仕事をした場合</t>
    <rPh sb="9" eb="11">
      <t>バアイ</t>
    </rPh>
    <phoneticPr fontId="2"/>
  </si>
  <si>
    <t>少しも仕事をしなかった場合</t>
    <rPh sb="11" eb="13">
      <t>バアイ</t>
    </rPh>
    <phoneticPr fontId="2"/>
  </si>
  <si>
    <t>○</t>
    <phoneticPr fontId="2"/>
  </si>
  <si>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6"/>
  </si>
  <si>
    <t>新規</t>
    <rPh sb="0" eb="2">
      <t>シンキ</t>
    </rPh>
    <phoneticPr fontId="2"/>
  </si>
  <si>
    <t>学部</t>
    <rPh sb="0" eb="2">
      <t>ガクブ</t>
    </rPh>
    <phoneticPr fontId="2"/>
  </si>
  <si>
    <t>家族の状況について</t>
    <rPh sb="0" eb="2">
      <t>カゾク</t>
    </rPh>
    <rPh sb="3" eb="5">
      <t>ジョウキョウ</t>
    </rPh>
    <phoneticPr fontId="6"/>
  </si>
  <si>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2"/>
  </si>
  <si>
    <t>※最終卒業校についてお答えください。</t>
    <phoneticPr fontId="2"/>
  </si>
  <si>
    <t>家族の状況について</t>
    <rPh sb="0" eb="2">
      <t>カゾク</t>
    </rPh>
    <rPh sb="3" eb="5">
      <t>ジョウキョウ</t>
    </rPh>
    <phoneticPr fontId="2"/>
  </si>
  <si>
    <t>持家を購入した</t>
    <rPh sb="0" eb="2">
      <t>モチイエ</t>
    </rPh>
    <rPh sb="3" eb="5">
      <t>コウニュウ</t>
    </rPh>
    <phoneticPr fontId="2"/>
  </si>
  <si>
    <t>（旧）自分が仕事を始めた（就職した・起業した）</t>
    <rPh sb="1" eb="2">
      <t>キュウ</t>
    </rPh>
    <rPh sb="3" eb="5">
      <t>ジブン</t>
    </rPh>
    <rPh sb="6" eb="8">
      <t>シゴト</t>
    </rPh>
    <rPh sb="9" eb="10">
      <t>ハジ</t>
    </rPh>
    <rPh sb="13" eb="15">
      <t>シュウショク</t>
    </rPh>
    <rPh sb="18" eb="20">
      <t>キギョウ</t>
    </rPh>
    <phoneticPr fontId="2"/>
  </si>
  <si>
    <t>（旧）配偶者が仕事を始めた（就職した・起業した）</t>
    <rPh sb="1" eb="2">
      <t>キュウ</t>
    </rPh>
    <rPh sb="3" eb="6">
      <t>ハイグウシャ</t>
    </rPh>
    <rPh sb="7" eb="9">
      <t>シゴト</t>
    </rPh>
    <rPh sb="10" eb="11">
      <t>ハジ</t>
    </rPh>
    <rPh sb="14" eb="16">
      <t>シュウショク</t>
    </rPh>
    <rPh sb="19" eb="21">
      <t>キギョウ</t>
    </rPh>
    <phoneticPr fontId="2"/>
  </si>
  <si>
    <t>昨年12月時点のこと</t>
    <rPh sb="0" eb="2">
      <t>サクネン</t>
    </rPh>
    <rPh sb="4" eb="5">
      <t>ガツ</t>
    </rPh>
    <rPh sb="5" eb="7">
      <t>ジテン</t>
    </rPh>
    <phoneticPr fontId="2"/>
  </si>
  <si>
    <t>1. 雇用保険に加入していた、または失業給付を受給していた</t>
    <rPh sb="18" eb="20">
      <t>シツギョウ</t>
    </rPh>
    <rPh sb="20" eb="22">
      <t>キュウフ</t>
    </rPh>
    <phoneticPr fontId="2"/>
  </si>
  <si>
    <t>2. 雇用保険に加入していなかった、または失業給付を受給していなかった</t>
    <rPh sb="21" eb="23">
      <t>シツギョウ</t>
    </rPh>
    <rPh sb="23" eb="25">
      <t>キュウフ</t>
    </rPh>
    <phoneticPr fontId="2"/>
  </si>
  <si>
    <t>昨年1年間（1月~12月）のこと</t>
    <rPh sb="0" eb="2">
      <t>サクネン</t>
    </rPh>
    <rPh sb="3" eb="5">
      <t>ネンカン</t>
    </rPh>
    <rPh sb="7" eb="8">
      <t>ガツ</t>
    </rPh>
    <rPh sb="11" eb="12">
      <t>ガツ</t>
    </rPh>
    <phoneticPr fontId="2"/>
  </si>
  <si>
    <t>（旧）身体的な怪我を負う人が頻繁に発生した</t>
    <rPh sb="1" eb="2">
      <t>キュウ</t>
    </rPh>
    <rPh sb="3" eb="6">
      <t>シンタイテキ</t>
    </rPh>
    <rPh sb="7" eb="9">
      <t>ケガ</t>
    </rPh>
    <rPh sb="10" eb="11">
      <t>オ</t>
    </rPh>
    <rPh sb="12" eb="13">
      <t>ヒト</t>
    </rPh>
    <rPh sb="14" eb="16">
      <t>ヒンパン</t>
    </rPh>
    <rPh sb="17" eb="19">
      <t>ハッセイ</t>
    </rPh>
    <phoneticPr fontId="2"/>
  </si>
  <si>
    <t>（旧）ストレスによって、精神的に病んでしまう人が頻繁に発生した</t>
    <rPh sb="1" eb="2">
      <t>キュウ</t>
    </rPh>
    <rPh sb="12" eb="15">
      <t>セイシンテキ</t>
    </rPh>
    <rPh sb="16" eb="17">
      <t>ヤ</t>
    </rPh>
    <rPh sb="22" eb="23">
      <t>ヒト</t>
    </rPh>
    <rPh sb="24" eb="26">
      <t>ヒンパン</t>
    </rPh>
    <rPh sb="27" eb="29">
      <t>ハッセイ</t>
    </rPh>
    <phoneticPr fontId="2"/>
  </si>
  <si>
    <t>子どもがいる女性のキャリアについて</t>
    <rPh sb="0" eb="1">
      <t>コ</t>
    </rPh>
    <rPh sb="6" eb="8">
      <t>ジョセイ</t>
    </rPh>
    <phoneticPr fontId="2"/>
  </si>
  <si>
    <t>・質問順序を時系列に並べ替え、2問を1問に統合（三宅案）</t>
    <rPh sb="1" eb="3">
      <t>シツモン</t>
    </rPh>
    <rPh sb="3" eb="5">
      <t>ジュンジョ</t>
    </rPh>
    <rPh sb="6" eb="9">
      <t>ジケイレツ</t>
    </rPh>
    <rPh sb="10" eb="11">
      <t>ナラ</t>
    </rPh>
    <rPh sb="12" eb="13">
      <t>カ</t>
    </rPh>
    <rPh sb="16" eb="17">
      <t>モン</t>
    </rPh>
    <rPh sb="19" eb="20">
      <t>モン</t>
    </rPh>
    <rPh sb="21" eb="23">
      <t>トウゴウ</t>
    </rPh>
    <rPh sb="24" eb="26">
      <t>ミヤケ</t>
    </rPh>
    <rPh sb="26" eb="27">
      <t>アン</t>
    </rPh>
    <phoneticPr fontId="2"/>
  </si>
  <si>
    <t>　2015年（平成27年）　　●歳</t>
    <rPh sb="5" eb="6">
      <t>ネン</t>
    </rPh>
    <rPh sb="7" eb="9">
      <t>ヘイセイ</t>
    </rPh>
    <rPh sb="11" eb="12">
      <t>ネン</t>
    </rPh>
    <phoneticPr fontId="2"/>
  </si>
  <si>
    <t>～以降職歴～</t>
    <rPh sb="1" eb="3">
      <t>イコウ</t>
    </rPh>
    <rPh sb="3" eb="5">
      <t>ショクレキ</t>
    </rPh>
    <phoneticPr fontId="2"/>
  </si>
  <si>
    <t>現在学生の人対象の設問</t>
    <rPh sb="0" eb="2">
      <t>ゲンザイ</t>
    </rPh>
    <rPh sb="2" eb="4">
      <t>ガクセイ</t>
    </rPh>
    <rPh sb="5" eb="6">
      <t>ヒト</t>
    </rPh>
    <rPh sb="6" eb="8">
      <t>タイショウ</t>
    </rPh>
    <rPh sb="9" eb="11">
      <t>セツモン</t>
    </rPh>
    <phoneticPr fontId="2"/>
  </si>
  <si>
    <t>■あなたが現在通学中の学校生活についてうかがいます。</t>
    <rPh sb="5" eb="7">
      <t>ゲンザイ</t>
    </rPh>
    <rPh sb="7" eb="10">
      <t>ツウガクチュウ</t>
    </rPh>
    <rPh sb="11" eb="13">
      <t>ガッコウ</t>
    </rPh>
    <rPh sb="13" eb="15">
      <t>セイカツ</t>
    </rPh>
    <phoneticPr fontId="2"/>
  </si>
  <si>
    <t>金属の製造・生産工程・修理作業者</t>
    <rPh sb="3" eb="5">
      <t>セイゾウ</t>
    </rPh>
    <phoneticPr fontId="6"/>
  </si>
  <si>
    <t>機械の製造・生産工程・修理作業者</t>
    <rPh sb="3" eb="5">
      <t>セイゾウ</t>
    </rPh>
    <phoneticPr fontId="6"/>
  </si>
  <si>
    <t>電気の製造・生産工程・修理作業者</t>
    <rPh sb="3" eb="5">
      <t>セイゾウ</t>
    </rPh>
    <phoneticPr fontId="6"/>
  </si>
  <si>
    <t>自動車の製造・生産工程・修理作業者</t>
    <rPh sb="4" eb="6">
      <t>セイゾウ</t>
    </rPh>
    <phoneticPr fontId="6"/>
  </si>
  <si>
    <t>経理</t>
    <rPh sb="0" eb="2">
      <t>ケイリ</t>
    </rPh>
    <phoneticPr fontId="6"/>
  </si>
  <si>
    <t>財務、会計</t>
    <rPh sb="0" eb="2">
      <t>ザイム</t>
    </rPh>
    <rPh sb="3" eb="5">
      <t>カイケイ</t>
    </rPh>
    <phoneticPr fontId="6"/>
  </si>
  <si>
    <t>販売店員、ファッションアドバイザー</t>
    <rPh sb="0" eb="2">
      <t>ハンバイ</t>
    </rPh>
    <rPh sb="2" eb="4">
      <t>テンイン</t>
    </rPh>
    <phoneticPr fontId="6"/>
  </si>
  <si>
    <t>カウンセラーなどその他医療専門職</t>
    <rPh sb="10" eb="11">
      <t>タ</t>
    </rPh>
    <rPh sb="11" eb="13">
      <t>イリョウ</t>
    </rPh>
    <rPh sb="13" eb="15">
      <t>センモン</t>
    </rPh>
    <rPh sb="15" eb="16">
      <t>ショク</t>
    </rPh>
    <phoneticPr fontId="6"/>
  </si>
  <si>
    <t>福祉相談指導専門員</t>
    <rPh sb="0" eb="2">
      <t>フクシ</t>
    </rPh>
    <rPh sb="2" eb="4">
      <t>ソウダン</t>
    </rPh>
    <rPh sb="4" eb="6">
      <t>シドウ</t>
    </rPh>
    <rPh sb="6" eb="9">
      <t>センモンイン</t>
    </rPh>
    <phoneticPr fontId="2"/>
  </si>
  <si>
    <t>保育士</t>
    <rPh sb="0" eb="3">
      <t>ホイクシ</t>
    </rPh>
    <phoneticPr fontId="2"/>
  </si>
  <si>
    <t>介護士</t>
    <rPh sb="0" eb="2">
      <t>カイゴ</t>
    </rPh>
    <rPh sb="2" eb="3">
      <t>シ</t>
    </rPh>
    <phoneticPr fontId="2"/>
  </si>
  <si>
    <t>教員（小中高）</t>
    <rPh sb="0" eb="2">
      <t>キョウイン</t>
    </rPh>
    <rPh sb="3" eb="6">
      <t>ショウチュウコウ</t>
    </rPh>
    <phoneticPr fontId="2"/>
  </si>
  <si>
    <t>塾講師</t>
    <rPh sb="0" eb="3">
      <t>ジュクコウシ</t>
    </rPh>
    <phoneticPr fontId="2"/>
  </si>
  <si>
    <t>通訳</t>
    <rPh sb="0" eb="2">
      <t>ツウヤク</t>
    </rPh>
    <phoneticPr fontId="2"/>
  </si>
  <si>
    <t>勤務場所</t>
    <rPh sb="0" eb="2">
      <t>キンム</t>
    </rPh>
    <rPh sb="2" eb="4">
      <t>バショ</t>
    </rPh>
    <phoneticPr fontId="2"/>
  </si>
  <si>
    <t>テレワークの時間</t>
    <rPh sb="6" eb="8">
      <t>ジカン</t>
    </rPh>
    <phoneticPr fontId="2"/>
  </si>
  <si>
    <t>仕事の割合</t>
    <rPh sb="0" eb="2">
      <t>シゴト</t>
    </rPh>
    <rPh sb="3" eb="5">
      <t>ワリアイ</t>
    </rPh>
    <phoneticPr fontId="2"/>
  </si>
  <si>
    <t>副業実施有無</t>
    <rPh sb="0" eb="2">
      <t>フクギョウ</t>
    </rPh>
    <rPh sb="2" eb="4">
      <t>ジッシ</t>
    </rPh>
    <rPh sb="4" eb="6">
      <t>ウム</t>
    </rPh>
    <phoneticPr fontId="2"/>
  </si>
  <si>
    <t>初職・前職のこと</t>
    <rPh sb="0" eb="1">
      <t>ショ</t>
    </rPh>
    <rPh sb="1" eb="2">
      <t>ショク</t>
    </rPh>
    <rPh sb="3" eb="5">
      <t>ゼンショク</t>
    </rPh>
    <phoneticPr fontId="6"/>
  </si>
  <si>
    <t>初職・前職のこと</t>
    <rPh sb="0" eb="1">
      <t>ショ</t>
    </rPh>
    <rPh sb="1" eb="2">
      <t>ショク</t>
    </rPh>
    <rPh sb="3" eb="5">
      <t>ゼンショク</t>
    </rPh>
    <phoneticPr fontId="2"/>
  </si>
  <si>
    <t>これまでのこと、今後の就業意向など</t>
    <rPh sb="8" eb="10">
      <t>コンゴ</t>
    </rPh>
    <rPh sb="11" eb="13">
      <t>シュウギョウ</t>
    </rPh>
    <rPh sb="13" eb="15">
      <t>イコウ</t>
    </rPh>
    <phoneticPr fontId="2"/>
  </si>
  <si>
    <t>現在学生の人対象の設問</t>
    <rPh sb="0" eb="2">
      <t>ゲンザイ</t>
    </rPh>
    <rPh sb="2" eb="4">
      <t>ガクセイ</t>
    </rPh>
    <rPh sb="5" eb="6">
      <t>ジン</t>
    </rPh>
    <rPh sb="6" eb="8">
      <t>タイショウ</t>
    </rPh>
    <rPh sb="9" eb="11">
      <t>セツモン</t>
    </rPh>
    <phoneticPr fontId="6"/>
  </si>
  <si>
    <t>聴取有無</t>
    <rPh sb="0" eb="2">
      <t>チョウシュ</t>
    </rPh>
    <rPh sb="2" eb="4">
      <t>ウム</t>
    </rPh>
    <phoneticPr fontId="2"/>
  </si>
  <si>
    <t>継続サンプル</t>
    <rPh sb="0" eb="2">
      <t>ケイゾク</t>
    </rPh>
    <phoneticPr fontId="2"/>
  </si>
  <si>
    <t>追加サンプル</t>
    <rPh sb="0" eb="2">
      <t>ツイカ</t>
    </rPh>
    <phoneticPr fontId="2"/>
  </si>
  <si>
    <t>Q5=9,12</t>
  </si>
  <si>
    <t>Q5=12</t>
  </si>
  <si>
    <t>Q5=10</t>
  </si>
  <si>
    <t>Q5=11</t>
  </si>
  <si>
    <t>Q5=13</t>
  </si>
  <si>
    <t>Q5=14</t>
  </si>
  <si>
    <t>Q5=15</t>
  </si>
  <si>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2"/>
  </si>
  <si>
    <t>＜年金制度＞</t>
    <rPh sb="1" eb="3">
      <t>ネンキン</t>
    </rPh>
    <rPh sb="3" eb="5">
      <t>セイド</t>
    </rPh>
    <phoneticPr fontId="2"/>
  </si>
  <si>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2"/>
  </si>
  <si>
    <t>＜雇用保険（失業保険）＞</t>
    <rPh sb="1" eb="3">
      <t>コヨウ</t>
    </rPh>
    <rPh sb="3" eb="5">
      <t>ホケン</t>
    </rPh>
    <phoneticPr fontId="2"/>
  </si>
  <si>
    <t>家事・育児</t>
    <rPh sb="0" eb="2">
      <t>カジ</t>
    </rPh>
    <rPh sb="3" eb="5">
      <t>イクジ</t>
    </rPh>
    <phoneticPr fontId="2"/>
  </si>
  <si>
    <t>事務・受付・コールスタッフ</t>
    <rPh sb="0" eb="2">
      <t>ジム</t>
    </rPh>
    <rPh sb="3" eb="5">
      <t>ウケツケ</t>
    </rPh>
    <phoneticPr fontId="2"/>
  </si>
  <si>
    <t>×</t>
    <phoneticPr fontId="2"/>
  </si>
  <si>
    <t>表示しない</t>
    <rPh sb="0" eb="2">
      <t>ヒョウジ</t>
    </rPh>
    <phoneticPr fontId="2"/>
  </si>
  <si>
    <t>表示なし</t>
    <rPh sb="0" eb="2">
      <t>ヒョウジ</t>
    </rPh>
    <phoneticPr fontId="2"/>
  </si>
  <si>
    <t>追加（ALL）</t>
    <rPh sb="0" eb="2">
      <t>ツイカ</t>
    </rPh>
    <phoneticPr fontId="2"/>
  </si>
  <si>
    <t>追加（ALL）</t>
    <phoneticPr fontId="2"/>
  </si>
  <si>
    <t>※選択肢は大分類毎に表示され、細かく224個に分類されています。
あなたの仕事にもっとも近いものを1つ選択し、画面下部の「次のページ」ボタンを押してお進みください。</t>
    <phoneticPr fontId="2"/>
  </si>
  <si>
    <t>全員（ALL）</t>
    <rPh sb="0" eb="2">
      <t>ゼンイン</t>
    </rPh>
    <phoneticPr fontId="2"/>
  </si>
  <si>
    <t>講演・執筆活動</t>
    <phoneticPr fontId="2"/>
  </si>
  <si>
    <t>おおよそ半分しか休暇がとれなかった（50％程度）</t>
    <phoneticPr fontId="2"/>
  </si>
  <si>
    <t>（検討案）否定文にしようとしたが、やめた</t>
    <rPh sb="5" eb="7">
      <t>ヒテイ</t>
    </rPh>
    <rPh sb="7" eb="8">
      <t>ブン</t>
    </rPh>
    <phoneticPr fontId="2"/>
  </si>
  <si>
    <t>（検討案）（旧）一つの仕事ではなく、様々な仕事を担当した</t>
    <rPh sb="6" eb="7">
      <t>キュウ</t>
    </rPh>
    <phoneticPr fontId="2"/>
  </si>
  <si>
    <t>進路選択にかかわる取り組み</t>
    <rPh sb="0" eb="2">
      <t>シンロ</t>
    </rPh>
    <rPh sb="2" eb="4">
      <t>センタク</t>
    </rPh>
    <rPh sb="9" eb="10">
      <t>ト</t>
    </rPh>
    <rPh sb="11" eb="12">
      <t>ク</t>
    </rPh>
    <phoneticPr fontId="2"/>
  </si>
  <si>
    <t>在学中の人（Q5=9-15）</t>
    <phoneticPr fontId="2"/>
  </si>
  <si>
    <t>インターンシップ（5日未満）</t>
  </si>
  <si>
    <t>インターンシップ（5日以上14日未満）</t>
  </si>
  <si>
    <t>インターンシップ（14日以上）</t>
  </si>
  <si>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</si>
  <si>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</si>
  <si>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</si>
  <si>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</si>
  <si>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</si>
  <si>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2"/>
  </si>
  <si>
    <t>通常マトリクス</t>
    <rPh sb="0" eb="2">
      <t>ツウジョウ</t>
    </rPh>
    <phoneticPr fontId="2"/>
  </si>
  <si>
    <t>確認画面</t>
    <rPh sb="0" eb="2">
      <t>カクニン</t>
    </rPh>
    <rPh sb="2" eb="4">
      <t>ガメン</t>
    </rPh>
    <phoneticPr fontId="2"/>
  </si>
  <si>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2"/>
  </si>
  <si>
    <t>軽作業（清掃、梱包・工場での作業など）</t>
    <rPh sb="0" eb="3">
      <t>ケイサギョウ</t>
    </rPh>
    <phoneticPr fontId="2"/>
  </si>
  <si>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2"/>
  </si>
  <si>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2"/>
  </si>
  <si>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2"/>
  </si>
  <si>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0" eb="2">
      <t>ゲンザイ</t>
    </rPh>
    <rPh sb="3" eb="4">
      <t>サイ</t>
    </rPh>
    <rPh sb="11" eb="12">
      <t>モ</t>
    </rPh>
    <rPh sb="21" eb="23">
      <t>イカ</t>
    </rPh>
    <rPh sb="24" eb="26">
      <t>セイド</t>
    </rPh>
    <rPh sb="27" eb="29">
      <t>リヨウ</t>
    </rPh>
    <rPh sb="46" eb="47">
      <t>エラ</t>
    </rPh>
    <phoneticPr fontId="2"/>
  </si>
  <si>
    <t>現１歳児出産前後の就業状況</t>
    <rPh sb="0" eb="1">
      <t>ゲン</t>
    </rPh>
    <rPh sb="2" eb="3">
      <t>サイ</t>
    </rPh>
    <rPh sb="3" eb="4">
      <t>ジ</t>
    </rPh>
    <rPh sb="4" eb="6">
      <t>シュッサン</t>
    </rPh>
    <rPh sb="6" eb="8">
      <t>ゼンゴ</t>
    </rPh>
    <rPh sb="9" eb="11">
      <t>シュウギョウ</t>
    </rPh>
    <rPh sb="11" eb="13">
      <t>ジョウキョウ</t>
    </rPh>
    <phoneticPr fontId="2"/>
  </si>
  <si>
    <t>現１歳出産時に利用した制度</t>
    <rPh sb="0" eb="1">
      <t>ゲン</t>
    </rPh>
    <rPh sb="2" eb="3">
      <t>サイ</t>
    </rPh>
    <rPh sb="3" eb="5">
      <t>シュッサン</t>
    </rPh>
    <rPh sb="5" eb="6">
      <t>トキ</t>
    </rPh>
    <rPh sb="7" eb="9">
      <t>リヨウ</t>
    </rPh>
    <rPh sb="11" eb="13">
      <t>セイド</t>
    </rPh>
    <phoneticPr fontId="2"/>
  </si>
  <si>
    <t>上記と同じ</t>
    <rPh sb="0" eb="2">
      <t>ジョウキ</t>
    </rPh>
    <rPh sb="3" eb="4">
      <t>オナ</t>
    </rPh>
    <phoneticPr fontId="2"/>
  </si>
  <si>
    <t>1歳の子どもを持つ女性(Q1=2 &amp; Q10=1＆Q12いずれか=1）</t>
    <rPh sb="1" eb="2">
      <t>サイ</t>
    </rPh>
    <rPh sb="3" eb="4">
      <t>コ</t>
    </rPh>
    <rPh sb="7" eb="8">
      <t>モ</t>
    </rPh>
    <rPh sb="9" eb="11">
      <t>ジョセイ</t>
    </rPh>
    <phoneticPr fontId="2"/>
  </si>
  <si>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2"/>
  </si>
  <si>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2"/>
  </si>
  <si>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2"/>
  </si>
  <si>
    <t>1～5歳までの子どもを持つ女性(Q1=2&amp; Q10=1&amp;Q12いずれか=1-5）</t>
    <phoneticPr fontId="2"/>
  </si>
  <si>
    <t>048</t>
    <phoneticPr fontId="2"/>
  </si>
  <si>
    <t>044</t>
  </si>
  <si>
    <t>043</t>
  </si>
  <si>
    <t>101</t>
    <phoneticPr fontId="6"/>
  </si>
  <si>
    <t>040</t>
    <phoneticPr fontId="6"/>
  </si>
  <si>
    <t>商品訪問販売従事者</t>
    <phoneticPr fontId="2"/>
  </si>
  <si>
    <t>レジ</t>
    <phoneticPr fontId="6"/>
  </si>
  <si>
    <t>098</t>
    <phoneticPr fontId="6"/>
  </si>
  <si>
    <t>配達、倉庫作業、その他</t>
    <phoneticPr fontId="2"/>
  </si>
  <si>
    <t>039</t>
    <phoneticPr fontId="6"/>
  </si>
  <si>
    <t xml:space="preserve"> 清掃</t>
    <phoneticPr fontId="2"/>
  </si>
  <si>
    <t>038</t>
    <phoneticPr fontId="6"/>
  </si>
  <si>
    <t>097</t>
    <phoneticPr fontId="6"/>
  </si>
  <si>
    <t>095</t>
  </si>
  <si>
    <t>035</t>
  </si>
  <si>
    <t>094</t>
  </si>
  <si>
    <t>093</t>
  </si>
  <si>
    <t>092</t>
  </si>
  <si>
    <t>091</t>
  </si>
  <si>
    <t>032</t>
  </si>
  <si>
    <t>090</t>
  </si>
  <si>
    <t>031</t>
  </si>
  <si>
    <t>030</t>
  </si>
  <si>
    <t>084</t>
    <phoneticPr fontId="6"/>
  </si>
  <si>
    <t>027</t>
  </si>
  <si>
    <t>082</t>
    <phoneticPr fontId="6"/>
  </si>
  <si>
    <t>026</t>
  </si>
  <si>
    <t>025</t>
  </si>
  <si>
    <t>024</t>
  </si>
  <si>
    <t>078</t>
  </si>
  <si>
    <t>077</t>
  </si>
  <si>
    <t>076</t>
  </si>
  <si>
    <t>警備、守衛など</t>
    <phoneticPr fontId="2"/>
  </si>
  <si>
    <t>自衛官、警察官</t>
    <phoneticPr fontId="6"/>
  </si>
  <si>
    <t>071</t>
    <phoneticPr fontId="6"/>
  </si>
  <si>
    <t>019</t>
  </si>
  <si>
    <t>018</t>
  </si>
  <si>
    <t>017</t>
  </si>
  <si>
    <t>066</t>
  </si>
  <si>
    <t>065</t>
  </si>
  <si>
    <t>014</t>
  </si>
  <si>
    <t>013</t>
  </si>
  <si>
    <t>012</t>
  </si>
  <si>
    <t>011</t>
  </si>
  <si>
    <t>009</t>
  </si>
  <si>
    <t>008</t>
  </si>
  <si>
    <t>007</t>
  </si>
  <si>
    <t>005</t>
  </si>
  <si>
    <t>004</t>
  </si>
  <si>
    <t>美容師</t>
    <phoneticPr fontId="2"/>
  </si>
  <si>
    <t>理容師</t>
    <phoneticPr fontId="2"/>
  </si>
  <si>
    <t>049</t>
    <phoneticPr fontId="6"/>
  </si>
  <si>
    <t>224</t>
    <phoneticPr fontId="6"/>
  </si>
  <si>
    <t>171</t>
    <phoneticPr fontId="2"/>
  </si>
  <si>
    <t>インストラクター</t>
    <phoneticPr fontId="2"/>
  </si>
  <si>
    <t>163</t>
  </si>
  <si>
    <t>156</t>
  </si>
  <si>
    <t>155</t>
  </si>
  <si>
    <t>205</t>
  </si>
  <si>
    <t>204</t>
  </si>
  <si>
    <t>143</t>
    <phoneticPr fontId="6"/>
  </si>
  <si>
    <t>203</t>
  </si>
  <si>
    <t>202</t>
  </si>
  <si>
    <t>201</t>
  </si>
  <si>
    <t>200</t>
    <phoneticPr fontId="6"/>
  </si>
  <si>
    <t>199</t>
    <phoneticPr fontId="6"/>
  </si>
  <si>
    <t>198</t>
  </si>
  <si>
    <t>197</t>
  </si>
  <si>
    <t>135</t>
  </si>
  <si>
    <t>196</t>
  </si>
  <si>
    <t>134</t>
  </si>
  <si>
    <t>195</t>
  </si>
  <si>
    <t>194</t>
    <phoneticPr fontId="6"/>
  </si>
  <si>
    <t>193</t>
    <phoneticPr fontId="6"/>
  </si>
  <si>
    <t>129</t>
    <phoneticPr fontId="6"/>
  </si>
  <si>
    <t>127</t>
    <phoneticPr fontId="6"/>
  </si>
  <si>
    <t>190</t>
  </si>
  <si>
    <t>189</t>
  </si>
  <si>
    <t>187</t>
  </si>
  <si>
    <t>マッサージ</t>
    <phoneticPr fontId="6"/>
  </si>
  <si>
    <t>186</t>
  </si>
  <si>
    <t>121</t>
  </si>
  <si>
    <t>栄養士</t>
    <phoneticPr fontId="6"/>
  </si>
  <si>
    <t>120</t>
  </si>
  <si>
    <t>119</t>
  </si>
  <si>
    <t>118</t>
  </si>
  <si>
    <t>111</t>
    <phoneticPr fontId="6"/>
  </si>
  <si>
    <t>179</t>
  </si>
  <si>
    <t>178</t>
  </si>
  <si>
    <t>177</t>
  </si>
  <si>
    <t>176</t>
  </si>
  <si>
    <t>175</t>
  </si>
  <si>
    <t>174</t>
  </si>
  <si>
    <t>173</t>
  </si>
  <si>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2"/>
  </si>
  <si>
    <t>1か月以上6か月未満</t>
  </si>
  <si>
    <t>時間→0～24（1時間きざみ）</t>
    <rPh sb="0" eb="2">
      <t>ジカン</t>
    </rPh>
    <rPh sb="9" eb="11">
      <t>ジカン</t>
    </rPh>
    <phoneticPr fontId="2"/>
  </si>
  <si>
    <t>分→0－50（10分きざみ）</t>
    <rPh sb="0" eb="1">
      <t>フン</t>
    </rPh>
    <rPh sb="9" eb="10">
      <t>プン</t>
    </rPh>
    <phoneticPr fontId="2"/>
  </si>
  <si>
    <t>時間が「24」の時は、分は「0」以外エラー</t>
    <rPh sb="0" eb="2">
      <t>ジカン</t>
    </rPh>
    <rPh sb="8" eb="9">
      <t>トキ</t>
    </rPh>
    <rPh sb="11" eb="12">
      <t>フン</t>
    </rPh>
    <rPh sb="16" eb="18">
      <t>イガイ</t>
    </rPh>
    <phoneticPr fontId="2"/>
  </si>
  <si>
    <t>雇用契約期間</t>
    <rPh sb="0" eb="2">
      <t>コヨウ</t>
    </rPh>
    <rPh sb="2" eb="4">
      <t>ケイヤク</t>
    </rPh>
    <rPh sb="4" eb="6">
      <t>キカン</t>
    </rPh>
    <phoneticPr fontId="2"/>
  </si>
  <si>
    <t>回答負荷を考慮してJPSED2017では「市区町村」の聴取は実施せず。2018以降で検討。</t>
    <rPh sb="5" eb="7">
      <t>コウリョ</t>
    </rPh>
    <rPh sb="39" eb="41">
      <t>イコウ</t>
    </rPh>
    <phoneticPr fontId="2"/>
  </si>
  <si>
    <t>JPSED2017追加設問
（出所）WP2014 SF10-1
※WP2014では、対象者が大学・大学院卒のみ</t>
    <rPh sb="9" eb="11">
      <t>ツイカ</t>
    </rPh>
    <rPh sb="11" eb="13">
      <t>セツモン</t>
    </rPh>
    <phoneticPr fontId="2"/>
  </si>
  <si>
    <t>※労働力調査を改変
（旧）12月時点非労働力(Q16=8-11)</t>
    <rPh sb="1" eb="4">
      <t>ロウドウリョク</t>
    </rPh>
    <rPh sb="4" eb="6">
      <t>チョウサ</t>
    </rPh>
    <rPh sb="7" eb="9">
      <t>カイヘン</t>
    </rPh>
    <phoneticPr fontId="2"/>
  </si>
  <si>
    <t>※失業率用に追加（三宅）＆2問分合体して全体へ聴取
（旧）12月時点非労働力(Q16=8-11)</t>
    <rPh sb="1" eb="3">
      <t>シツギョウ</t>
    </rPh>
    <rPh sb="3" eb="4">
      <t>リツ</t>
    </rPh>
    <rPh sb="4" eb="5">
      <t>ヨウ</t>
    </rPh>
    <rPh sb="6" eb="8">
      <t>ツイカ</t>
    </rPh>
    <rPh sb="9" eb="11">
      <t>ミヤケ</t>
    </rPh>
    <rPh sb="14" eb="15">
      <t>モン</t>
    </rPh>
    <rPh sb="15" eb="16">
      <t>ブン</t>
    </rPh>
    <rPh sb="16" eb="18">
      <t>ガッタイ</t>
    </rPh>
    <rPh sb="20" eb="22">
      <t>ゼンタイ</t>
    </rPh>
    <rPh sb="23" eb="25">
      <t>チョウシュ</t>
    </rPh>
    <phoneticPr fontId="2"/>
  </si>
  <si>
    <t>※求職意欲喪失者の識別
※労働力調査
※労働力調査（１と５を統合、出産・育児を分離、赤字を追加）
Q35, Q36と可能な限り選択肢を揃えた（久米さん質問項目）
（旧）12月時点仕事希望ありの非労働力で、12月仕事を探していなかった人(Q22=2 &amp; Q24=3-4)</t>
    <rPh sb="72" eb="74">
      <t>クメ</t>
    </rPh>
    <rPh sb="76" eb="78">
      <t>シツモン</t>
    </rPh>
    <rPh sb="78" eb="80">
      <t>コウモク</t>
    </rPh>
    <phoneticPr fontId="2"/>
  </si>
  <si>
    <t>※労働力調査（赤字は追加）（久米さん質問項目）
（旧）12月時点失業者、12月時点非労働力で仕事探しをしていた人(Q16=7 or Q24=1-2)</t>
    <rPh sb="14" eb="16">
      <t>クメ</t>
    </rPh>
    <rPh sb="18" eb="20">
      <t>シツモン</t>
    </rPh>
    <rPh sb="20" eb="22">
      <t>コウモク</t>
    </rPh>
    <phoneticPr fontId="2"/>
  </si>
  <si>
    <t>※周（2011）資格・能力不足仮説、育児制約仮説、非勤労収入仮説
※就業構造基本調査（赤字は追加）（久米さん質問項目）
（旧）12月時点就業希望無の非労働力(Q22=3)</t>
    <rPh sb="25" eb="26">
      <t>ヒ</t>
    </rPh>
    <rPh sb="50" eb="52">
      <t>クメ</t>
    </rPh>
    <rPh sb="54" eb="56">
      <t>シツモン</t>
    </rPh>
    <rPh sb="56" eb="58">
      <t>コウモク</t>
    </rPh>
    <phoneticPr fontId="2"/>
  </si>
  <si>
    <t>7. わからない</t>
  </si>
  <si>
    <r>
      <t>※雇用保険（失業保険）とは、加入者が失業した場合に、失業等給付が支給される制度です。</t>
    </r>
    <r>
      <rPr>
        <strike/>
        <sz val="9"/>
        <color rgb="FF00B050"/>
        <rFont val="メイリオ"/>
        <family val="3"/>
        <charset val="128"/>
      </rPr>
      <t/>
    </r>
    <phoneticPr fontId="2"/>
  </si>
  <si>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2"/>
  </si>
  <si>
    <t>3. わからない</t>
    <phoneticPr fontId="2"/>
  </si>
  <si>
    <t>JPSED2017追加設問</t>
    <phoneticPr fontId="2"/>
  </si>
  <si>
    <t>自由時間（自分のために使える時間、たとえば、趣味、運動、団らんなど）</t>
    <rPh sb="0" eb="2">
      <t>ジユウ</t>
    </rPh>
    <rPh sb="2" eb="4">
      <t>ジカン</t>
    </rPh>
    <rPh sb="5" eb="7">
      <t>ジブン</t>
    </rPh>
    <rPh sb="11" eb="12">
      <t>ツカ</t>
    </rPh>
    <rPh sb="14" eb="16">
      <t>ジカン</t>
    </rPh>
    <rPh sb="22" eb="24">
      <t>シュミ</t>
    </rPh>
    <rPh sb="25" eb="27">
      <t>ウンドウ</t>
    </rPh>
    <rPh sb="28" eb="29">
      <t>ダン</t>
    </rPh>
    <phoneticPr fontId="2"/>
  </si>
  <si>
    <t>社会人→学生のパターンがある為、在学中の人にも選択肢2～9を表示。</t>
    <phoneticPr fontId="2"/>
  </si>
  <si>
    <t>選択肢を一部統合</t>
    <rPh sb="0" eb="3">
      <t>センタクシ</t>
    </rPh>
    <rPh sb="4" eb="6">
      <t>イチブ</t>
    </rPh>
    <rPh sb="6" eb="8">
      <t>トウゴウ</t>
    </rPh>
    <phoneticPr fontId="2"/>
  </si>
  <si>
    <t>※内閣府 国民生活選好度調査より　
★調査手法　主観比較設問</t>
    <rPh sb="19" eb="21">
      <t>チョウサ</t>
    </rPh>
    <rPh sb="21" eb="23">
      <t>シュホウ</t>
    </rPh>
    <rPh sb="24" eb="26">
      <t>シュカン</t>
    </rPh>
    <rPh sb="26" eb="28">
      <t>ヒカク</t>
    </rPh>
    <rPh sb="28" eb="30">
      <t>セツモン</t>
    </rPh>
    <phoneticPr fontId="2"/>
  </si>
  <si>
    <t>JPSED2017で2問（Q50とQ51）に分割</t>
    <rPh sb="11" eb="12">
      <t>モン</t>
    </rPh>
    <rPh sb="22" eb="24">
      <t>ブンカツ</t>
    </rPh>
    <phoneticPr fontId="2"/>
  </si>
  <si>
    <t>結婚した（事実婚を含む）</t>
    <rPh sb="0" eb="2">
      <t>ケッコン</t>
    </rPh>
    <rPh sb="5" eb="8">
      <t>ジジツコン</t>
    </rPh>
    <rPh sb="9" eb="10">
      <t>フク</t>
    </rPh>
    <phoneticPr fontId="2"/>
  </si>
  <si>
    <t>プルダウン入力</t>
    <rPh sb="5" eb="7">
      <t>ニュウリョク</t>
    </rPh>
    <phoneticPr fontId="2"/>
  </si>
  <si>
    <t>※1時間の場合は「1時間0分」、30分の場合は「0時間30分」などと、時間と分、両方をお選びください。</t>
    <rPh sb="44" eb="45">
      <t>エラ</t>
    </rPh>
    <phoneticPr fontId="2"/>
  </si>
  <si>
    <r>
      <t xml:space="preserve">（旧）設問文
</t>
    </r>
    <r>
      <rPr>
        <sz val="9"/>
        <color rgb="FFFF0000"/>
        <rFont val="メイリオ"/>
        <family val="3"/>
        <charset val="128"/>
      </rPr>
      <t>昨年12月時点</t>
    </r>
    <r>
      <rPr>
        <sz val="9"/>
        <rFont val="メイリオ"/>
        <family val="3"/>
        <charset val="128"/>
      </rPr>
      <t>、雇用保険に加入または失業給付を受給していましたか。昨年12月に働いていた方は、給与明細をご覧になり、雇用保険が天引きされているかを確認して、お選びください。
（回答は１つ）
GT表記変更（対象者）</t>
    </r>
    <rPh sb="1" eb="2">
      <t>キュウ</t>
    </rPh>
    <rPh sb="3" eb="5">
      <t>セツモン</t>
    </rPh>
    <rPh sb="5" eb="6">
      <t>ブン</t>
    </rPh>
    <rPh sb="11" eb="12">
      <t>ガツ</t>
    </rPh>
    <rPh sb="12" eb="14">
      <t>ジテン</t>
    </rPh>
    <rPh sb="15" eb="17">
      <t>コヨウ</t>
    </rPh>
    <rPh sb="17" eb="19">
      <t>ホケン</t>
    </rPh>
    <rPh sb="20" eb="22">
      <t>カニュウ</t>
    </rPh>
    <rPh sb="25" eb="27">
      <t>シツギョウ</t>
    </rPh>
    <rPh sb="27" eb="29">
      <t>キュウフ</t>
    </rPh>
    <rPh sb="30" eb="32">
      <t>ジュキュウ</t>
    </rPh>
    <rPh sb="40" eb="42">
      <t>サクネン</t>
    </rPh>
    <rPh sb="44" eb="45">
      <t>ガツ</t>
    </rPh>
    <rPh sb="46" eb="47">
      <t>ハタラ</t>
    </rPh>
    <rPh sb="51" eb="52">
      <t>カタ</t>
    </rPh>
    <rPh sb="86" eb="87">
      <t>エラ</t>
    </rPh>
    <rPh sb="95" eb="97">
      <t>カイトウ</t>
    </rPh>
    <phoneticPr fontId="2"/>
  </si>
  <si>
    <t>「日雇い」などの選択肢修正を検討をしたが、indexへの影響などを考慮し前回と同じにした経緯あり</t>
    <rPh sb="1" eb="3">
      <t>ヒヤト</t>
    </rPh>
    <rPh sb="8" eb="11">
      <t>センタクシ</t>
    </rPh>
    <rPh sb="11" eb="13">
      <t>シュウセイ</t>
    </rPh>
    <rPh sb="14" eb="16">
      <t>ケントウ</t>
    </rPh>
    <rPh sb="28" eb="30">
      <t>エイキョウ</t>
    </rPh>
    <rPh sb="33" eb="35">
      <t>コウリョ</t>
    </rPh>
    <rPh sb="36" eb="38">
      <t>ゼンカイ</t>
    </rPh>
    <rPh sb="39" eb="40">
      <t>オナ</t>
    </rPh>
    <rPh sb="44" eb="46">
      <t>ケイイ</t>
    </rPh>
    <phoneticPr fontId="2"/>
  </si>
  <si>
    <t>「場合」追加（2017）</t>
    <rPh sb="1" eb="3">
      <t>バアイ</t>
    </rPh>
    <rPh sb="4" eb="6">
      <t>ツイカ</t>
    </rPh>
    <phoneticPr fontId="2"/>
  </si>
  <si>
    <t>Off-JT
（検討案）昨年1年間（2015年1月～12月）、あなたは、通常の仕事時間以外に、社内外で、教育・研修などを受ける機会はありましたか。</t>
    <phoneticPr fontId="2"/>
  </si>
  <si>
    <t>自己啓発
（旧）あなたは、昨年1年間（2015年1月～12月）に、自分の意思で、仕事にかかわる知識や技術の向上のための取り組み（例えば、学校に通う、講座を受講する、自分で勉強する、など）をしましたか。</t>
    <rPh sb="0" eb="2">
      <t>ジコ</t>
    </rPh>
    <rPh sb="2" eb="4">
      <t>ケイハツ</t>
    </rPh>
    <phoneticPr fontId="2"/>
  </si>
  <si>
    <t>モチベーション理論/職務特性モデル（ハックマン・オルダム・モデル）
① 技能多様性＝職務遂行に必要な技能のバラエティ
② タスク完結性＝業務全体への関与度
③ タスク重要性＝職務の意義・価値の認識
④ 自律性＝職務遂行の自己裁量度
⑤ 承認（フィードバック＝結果・成果の反響に代えて）
「あなたは」削除（2017）</t>
    <rPh sb="149" eb="151">
      <t>サクジョ</t>
    </rPh>
    <phoneticPr fontId="2"/>
  </si>
  <si>
    <t>「あなたは」削除（2017）</t>
    <phoneticPr fontId="2"/>
  </si>
  <si>
    <t>備考欄に記載</t>
    <rPh sb="0" eb="2">
      <t>ビコウ</t>
    </rPh>
    <rPh sb="2" eb="3">
      <t>ラン</t>
    </rPh>
    <rPh sb="4" eb="6">
      <t>キサイ</t>
    </rPh>
    <phoneticPr fontId="2"/>
  </si>
  <si>
    <t>OJT
MA検討したがSAに戻した（2017）</t>
    <rPh sb="6" eb="8">
      <t>ケントウ</t>
    </rPh>
    <rPh sb="14" eb="15">
      <t>モド</t>
    </rPh>
    <phoneticPr fontId="2"/>
  </si>
  <si>
    <t>職種細分化：208個→224個（2017）</t>
    <rPh sb="0" eb="2">
      <t>ショクシュ</t>
    </rPh>
    <rPh sb="2" eb="5">
      <t>サイブンカ</t>
    </rPh>
    <phoneticPr fontId="2"/>
  </si>
  <si>
    <t>職種細分化：208個→224個（2017）</t>
    <phoneticPr fontId="2"/>
  </si>
  <si>
    <t>継続サンプルは、「昨年1年間入職者かつ12月就業者」のみ聴取（2017）</t>
    <rPh sb="0" eb="2">
      <t>ケイゾク</t>
    </rPh>
    <rPh sb="28" eb="30">
      <t>チョウシュ</t>
    </rPh>
    <phoneticPr fontId="2"/>
  </si>
  <si>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2"/>
  </si>
  <si>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2"/>
  </si>
  <si>
    <t>末子についての質問から変更（2017）
画面は継続サンプル・追加サンプルで別に作成
【追加サンプル】
「1歳～5歳のお子さまの中で一番下」についての質問に変更</t>
    <rPh sb="0" eb="2">
      <t>マッシ</t>
    </rPh>
    <rPh sb="7" eb="9">
      <t>シツモン</t>
    </rPh>
    <rPh sb="11" eb="13">
      <t>ヘンコウ</t>
    </rPh>
    <rPh sb="20" eb="22">
      <t>ガメン</t>
    </rPh>
    <rPh sb="23" eb="25">
      <t>ケイゾク</t>
    </rPh>
    <rPh sb="30" eb="32">
      <t>ツイカ</t>
    </rPh>
    <rPh sb="37" eb="38">
      <t>ベツ</t>
    </rPh>
    <rPh sb="39" eb="41">
      <t>サクセイ</t>
    </rPh>
    <rPh sb="43" eb="45">
      <t>ツイカ</t>
    </rPh>
    <rPh sb="74" eb="76">
      <t>シツモン</t>
    </rPh>
    <rPh sb="77" eb="79">
      <t>ヘンコウ</t>
    </rPh>
    <phoneticPr fontId="2"/>
  </si>
  <si>
    <t>末子についての質問から変更（2017）
画面は継続サンプル・追加サンプルで別に作成
【継続サンプル】
「1歳のお子さま」についての質問</t>
    <rPh sb="0" eb="2">
      <t>マッシ</t>
    </rPh>
    <rPh sb="7" eb="9">
      <t>シツモン</t>
    </rPh>
    <rPh sb="11" eb="13">
      <t>ヘンコウ</t>
    </rPh>
    <rPh sb="20" eb="22">
      <t>ガメン</t>
    </rPh>
    <rPh sb="23" eb="25">
      <t>ケイゾク</t>
    </rPh>
    <rPh sb="30" eb="32">
      <t>ツイカ</t>
    </rPh>
    <rPh sb="37" eb="38">
      <t>ベツ</t>
    </rPh>
    <rPh sb="39" eb="41">
      <t>サクセイ</t>
    </rPh>
    <rPh sb="43" eb="45">
      <t>ケイゾク</t>
    </rPh>
    <rPh sb="53" eb="54">
      <t>サイ</t>
    </rPh>
    <rPh sb="56" eb="57">
      <t>コ</t>
    </rPh>
    <rPh sb="65" eb="67">
      <t>シツモン</t>
    </rPh>
    <phoneticPr fontId="2"/>
  </si>
  <si>
    <t>（　）の説明追加（2017）</t>
    <rPh sb="4" eb="6">
      <t>セツメイ</t>
    </rPh>
    <rPh sb="6" eb="8">
      <t>ツイカ</t>
    </rPh>
    <phoneticPr fontId="2"/>
  </si>
  <si>
    <t>継続サンプルには聴取しない（2017）</t>
    <rPh sb="0" eb="2">
      <t>ケイゾク</t>
    </rPh>
    <rPh sb="8" eb="10">
      <t>チョウシュ</t>
    </rPh>
    <phoneticPr fontId="2"/>
  </si>
  <si>
    <t>継続サンプルには聴取しない（2017）</t>
    <phoneticPr fontId="2"/>
  </si>
  <si>
    <t>「まだ社会人になっていない人（Q46=1)」あるいは「12月時点失業者・非労働力（Q17=7-11）で退職したことがない人（Q46=2)」は社会人として働いたことがないとし、聴取しない</t>
    <rPh sb="3" eb="5">
      <t>シャカイ</t>
    </rPh>
    <rPh sb="5" eb="6">
      <t>ジン</t>
    </rPh>
    <rPh sb="13" eb="14">
      <t>ヒト</t>
    </rPh>
    <rPh sb="29" eb="30">
      <t>ガツ</t>
    </rPh>
    <rPh sb="30" eb="32">
      <t>ジテン</t>
    </rPh>
    <rPh sb="32" eb="34">
      <t>シツギョウ</t>
    </rPh>
    <rPh sb="34" eb="35">
      <t>シャ</t>
    </rPh>
    <rPh sb="36" eb="37">
      <t>ヒ</t>
    </rPh>
    <rPh sb="37" eb="40">
      <t>ロウドウリョク</t>
    </rPh>
    <rPh sb="51" eb="53">
      <t>タイショク</t>
    </rPh>
    <rPh sb="60" eb="61">
      <t>ヒト</t>
    </rPh>
    <rPh sb="70" eb="72">
      <t>シャカイ</t>
    </rPh>
    <rPh sb="72" eb="73">
      <t>ジン</t>
    </rPh>
    <rPh sb="76" eb="77">
      <t>ハタラ</t>
    </rPh>
    <rPh sb="87" eb="89">
      <t>チョウシュ</t>
    </rPh>
    <phoneticPr fontId="2"/>
  </si>
  <si>
    <t>■あなたが最終卒業校での（または現在通学中の）学校生活についてうかがいます。
社研パネルでは「最後に通った学校」
JPSEDでの最終卒業校に揃えた</t>
    <rPh sb="5" eb="7">
      <t>サイシュウ</t>
    </rPh>
    <rPh sb="7" eb="9">
      <t>ソツギョウ</t>
    </rPh>
    <rPh sb="9" eb="10">
      <t>コウ</t>
    </rPh>
    <rPh sb="16" eb="18">
      <t>ゲンザイ</t>
    </rPh>
    <rPh sb="18" eb="21">
      <t>ツウガクチュウ</t>
    </rPh>
    <rPh sb="23" eb="25">
      <t>ガッコウ</t>
    </rPh>
    <rPh sb="25" eb="27">
      <t>セイカツ</t>
    </rPh>
    <phoneticPr fontId="2"/>
  </si>
  <si>
    <t>追加（2017）</t>
    <rPh sb="0" eb="2">
      <t>ツイカ</t>
    </rPh>
    <phoneticPr fontId="2"/>
  </si>
  <si>
    <t>次ページに、労働時間の回答確認を設け、「戻る」ボタンをつける。</t>
    <rPh sb="0" eb="1">
      <t>ジ</t>
    </rPh>
    <rPh sb="6" eb="8">
      <t>ロウドウ</t>
    </rPh>
    <rPh sb="8" eb="10">
      <t>ジカン</t>
    </rPh>
    <rPh sb="11" eb="13">
      <t>カイトウ</t>
    </rPh>
    <rPh sb="13" eb="15">
      <t>カクニン</t>
    </rPh>
    <rPh sb="16" eb="17">
      <t>モウ</t>
    </rPh>
    <rPh sb="20" eb="21">
      <t>モド</t>
    </rPh>
    <phoneticPr fontId="2"/>
  </si>
  <si>
    <t>選択肢を縦に配置</t>
    <rPh sb="0" eb="3">
      <t>センタクシ</t>
    </rPh>
    <rPh sb="4" eb="5">
      <t>タテ</t>
    </rPh>
    <rPh sb="6" eb="8">
      <t>ハイチ</t>
    </rPh>
    <phoneticPr fontId="2"/>
  </si>
  <si>
    <t>※昨年１年間で転職（仕事を辞めて別の仕事に就く）した方は、1,2の両方をお選びください。</t>
    <rPh sb="1" eb="3">
      <t>サクネン</t>
    </rPh>
    <rPh sb="4" eb="6">
      <t>ネンカン</t>
    </rPh>
    <rPh sb="7" eb="9">
      <t>テンショク</t>
    </rPh>
    <rPh sb="10" eb="12">
      <t>シゴト</t>
    </rPh>
    <rPh sb="13" eb="14">
      <t>ヤ</t>
    </rPh>
    <rPh sb="16" eb="17">
      <t>ベツ</t>
    </rPh>
    <rPh sb="18" eb="20">
      <t>シゴト</t>
    </rPh>
    <rPh sb="21" eb="22">
      <t>ツ</t>
    </rPh>
    <rPh sb="26" eb="27">
      <t>カタ</t>
    </rPh>
    <rPh sb="33" eb="35">
      <t>リョウホウ</t>
    </rPh>
    <rPh sb="37" eb="38">
      <t>エラ</t>
    </rPh>
    <phoneticPr fontId="2"/>
  </si>
  <si>
    <t>GT表記変更
（対象者）
⇒1年間就業者×雇用者に限定</t>
    <phoneticPr fontId="2"/>
  </si>
  <si>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2"/>
  </si>
  <si>
    <t>回答任意</t>
    <rPh sb="0" eb="2">
      <t>カイトウ</t>
    </rPh>
    <rPh sb="2" eb="4">
      <t>ニンイ</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</si>
  <si>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b/>
        <sz val="9"/>
        <rFont val="メイリオ"/>
        <family val="3"/>
        <charset val="128"/>
      </rPr>
      <t>に</t>
    </r>
    <r>
      <rPr>
        <sz val="9"/>
        <rFont val="メイリオ"/>
        <family val="3"/>
        <charset val="128"/>
      </rPr>
      <t>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</si>
  <si>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</si>
  <si>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t>（インターンシップ以外の）企業・地域社会・行政が参加しているカリキュラム・授業</t>
    <phoneticPr fontId="2"/>
  </si>
  <si>
    <t>学習訓練</t>
  </si>
  <si>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 xml:space="preserve">に○○日働き、
</t>
    </r>
    <r>
      <rPr>
        <sz val="9"/>
        <color rgb="FFFF0000"/>
        <rFont val="メイリオ"/>
        <family val="3"/>
        <charset val="128"/>
      </rPr>
      <t>1週間</t>
    </r>
    <r>
      <rPr>
        <sz val="9"/>
        <rFont val="メイリオ"/>
        <family val="3"/>
        <charset val="128"/>
      </rPr>
      <t>の労働時間は、○○時間
とお答えになりました。
間違いがなければ「次のページ」ボタンを押してください。
訂正がある場合は「戻る」ボタンを押して再度ご入力ください。</t>
    </r>
    <phoneticPr fontId="2"/>
  </si>
  <si>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2"/>
  </si>
  <si>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2"/>
  </si>
  <si>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</si>
  <si>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</si>
  <si>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週に</t>
    </r>
    <r>
      <rPr>
        <sz val="9"/>
        <rFont val="メイリオ"/>
        <family val="3"/>
        <charset val="128"/>
      </rPr>
      <t>　合計で(　　　　　)時間</t>
    </r>
    <phoneticPr fontId="2"/>
  </si>
  <si>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2"/>
  </si>
  <si>
    <r>
      <t>子どもの</t>
    </r>
    <r>
      <rPr>
        <sz val="9"/>
        <color rgb="FFFF0000"/>
        <rFont val="メイリオ"/>
        <family val="3"/>
        <charset val="128"/>
      </rPr>
      <t>人数</t>
    </r>
    <r>
      <rPr>
        <sz val="9"/>
        <rFont val="メイリオ"/>
        <family val="3"/>
        <charset val="128"/>
      </rPr>
      <t xml:space="preserve">は○○（Q11回答）
第一子○○（Q12（1）回答）
第二子○○（Q12（2）回答）
第三子○○（Q12（3）回答）
・・・
とお答えになりました。
間違いがなければ「次のページ」ボタンを押してください。
訂正がある場合は「戻る」ボタンを押して再度ご入力ください。 </t>
    </r>
    <rPh sb="0" eb="1">
      <t>コ</t>
    </rPh>
    <rPh sb="4" eb="6">
      <t>ニンズウ</t>
    </rPh>
    <rPh sb="13" eb="15">
      <t>カイトウ</t>
    </rPh>
    <rPh sb="17" eb="18">
      <t>ダイ</t>
    </rPh>
    <rPh sb="18" eb="20">
      <t>イッシ</t>
    </rPh>
    <rPh sb="29" eb="31">
      <t>カイトウ</t>
    </rPh>
    <rPh sb="33" eb="34">
      <t>ダイ</t>
    </rPh>
    <rPh sb="34" eb="36">
      <t>ニシ</t>
    </rPh>
    <rPh sb="50" eb="51">
      <t>３</t>
    </rPh>
    <rPh sb="71" eb="72">
      <t>コタ</t>
    </rPh>
    <phoneticPr fontId="2"/>
  </si>
  <si>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40"/>
  </si>
  <si>
    <r>
      <t>昨年12月時点、
平均的な</t>
    </r>
    <r>
      <rPr>
        <sz val="9"/>
        <color rgb="FFFF0000"/>
        <rFont val="メイリオ"/>
        <family val="3"/>
        <charset val="128"/>
      </rPr>
      <t>1週間</t>
    </r>
    <r>
      <rPr>
        <sz val="9"/>
        <rFont val="メイリオ"/>
        <family val="3"/>
        <charset val="128"/>
      </rPr>
      <t>のテレワークでの労働時間は、合計で○○時間
とお答えになりました。 
間違いがなければ「次のページ」ボタンを押してください。
訂正がある場合は「戻る」ボタンを押して再度ご入力ください。</t>
    </r>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</si>
  <si>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</si>
  <si>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r>
      <rPr>
        <sz val="9"/>
        <color rgb="FFFF0000"/>
        <rFont val="メイリオ"/>
        <family val="3"/>
        <charset val="128"/>
      </rPr>
      <t>1歳～5歳のお子さまの中で「一番下」のお子さま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FF0000"/>
        <rFont val="メイリオ"/>
        <family val="3"/>
        <charset val="128"/>
      </rPr>
      <t>1歳以上のお子さまの中で一番下のお子さま</t>
    </r>
    <r>
      <rPr>
        <sz val="9"/>
        <rFont val="メイリオ"/>
        <family val="3"/>
        <charset val="128"/>
      </rPr>
      <t>に関してお答えください。</t>
    </r>
    <rPh sb="11" eb="12">
      <t>ナカ</t>
    </rPh>
    <rPh sb="25" eb="26">
      <t>モ</t>
    </rPh>
    <rPh sb="35" eb="37">
      <t>イカ</t>
    </rPh>
    <rPh sb="38" eb="40">
      <t>セイド</t>
    </rPh>
    <rPh sb="41" eb="43">
      <t>リヨウ</t>
    </rPh>
    <rPh sb="60" eb="61">
      <t>エラ</t>
    </rPh>
    <phoneticPr fontId="2"/>
  </si>
  <si>
    <t xml:space="preserve">＜社会人になる直前に卒業した学校の卒業年月＞
　卒業年月
＜学校を卒業後、初めて就職した勤務先の入社年月と退職年月＞
　入社年月
　退職年月
＜前の勤務先の入社年月と退職年月＞
　入社年月 
　退職年月 
＜現在（昨年12月時点）の勤務先の入社年月＞
　入社年月 
とお答えになりました。
間違いがなければ「次のページ」ボタンを押してください。
訂正がある場合は「戻る」ボタンを押して再度ご入力ください。 </t>
    <phoneticPr fontId="2"/>
  </si>
  <si>
    <t>SAプルダウン</t>
    <phoneticPr fontId="2"/>
  </si>
  <si>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2"/>
  </si>
  <si>
    <t>すぐにつくことができた</t>
    <phoneticPr fontId="2"/>
  </si>
  <si>
    <r>
      <t xml:space="preserve">※失業者は１２月時点で定義
※労働力調査
（旧）
</t>
    </r>
    <r>
      <rPr>
        <sz val="9"/>
        <color rgb="FFFF0000"/>
        <rFont val="メイリオ"/>
        <family val="3"/>
        <charset val="128"/>
      </rPr>
      <t>昨年12月時点で</t>
    </r>
    <r>
      <rPr>
        <sz val="9"/>
        <rFont val="メイリオ"/>
        <family val="3"/>
        <charset val="128"/>
      </rPr>
      <t>、仕事があればすぐつくことができましたか。</t>
    </r>
    <rPh sb="22" eb="23">
      <t>キュウ</t>
    </rPh>
    <phoneticPr fontId="2"/>
  </si>
  <si>
    <t>（旧）
すぐつくことができた</t>
    <rPh sb="1" eb="2">
      <t>キュウ</t>
    </rPh>
    <phoneticPr fontId="2"/>
  </si>
  <si>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2"/>
  </si>
  <si>
    <t>仕事
※「休日」は、昨年12月時点で、本来お仕事がお休みの日にお仕事をした際の時間をお答えください。</t>
    <rPh sb="0" eb="2">
      <t>シゴト</t>
    </rPh>
    <rPh sb="32" eb="34">
      <t>シゴト</t>
    </rPh>
    <phoneticPr fontId="2"/>
  </si>
  <si>
    <t>上司や先輩等から指導を受けてはいないが、彼ら（他の人）の仕事ぶりを観察することで新しい知識や技術を身に付けた</t>
    <rPh sb="5" eb="6">
      <t>トウ</t>
    </rPh>
    <phoneticPr fontId="2"/>
  </si>
  <si>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2"/>
  </si>
  <si>
    <t>（旧）
上司や先輩等から指導を受けてはいないが、彼ら（他の人）の仕事ぶりを観察することで新しい知識技術を身に付けた</t>
    <rPh sb="1" eb="2">
      <t>キュウ</t>
    </rPh>
    <phoneticPr fontId="2"/>
  </si>
  <si>
    <t>※副業とは、労働収入を伴う仕事のことをさします。
※副業を複数していた方は、副業の合計の労働時間をお書きください。
※副業をしていなかった人は「0」とお答えください。</t>
    <phoneticPr fontId="2"/>
  </si>
  <si>
    <t>会社・団体等に雇われている（正規の職員・従業員）</t>
    <rPh sb="0" eb="2">
      <t>カイシャ</t>
    </rPh>
    <rPh sb="3" eb="5">
      <t>ダンタイ</t>
    </rPh>
    <rPh sb="5" eb="6">
      <t>ナド</t>
    </rPh>
    <rPh sb="7" eb="8">
      <t>ヤト</t>
    </rPh>
    <rPh sb="14" eb="16">
      <t>セイキ</t>
    </rPh>
    <rPh sb="17" eb="19">
      <t>ショクイン</t>
    </rPh>
    <rPh sb="20" eb="23">
      <t>ジュウギョウイン</t>
    </rPh>
    <phoneticPr fontId="2"/>
  </si>
  <si>
    <t>会社・団体等に雇われている（派遣社員）</t>
    <rPh sb="7" eb="8">
      <t>ヤト</t>
    </rPh>
    <rPh sb="14" eb="16">
      <t>ハケン</t>
    </rPh>
    <rPh sb="16" eb="18">
      <t>シャイン</t>
    </rPh>
    <phoneticPr fontId="2"/>
  </si>
  <si>
    <t>会社・団体等に雇われている（正規の職員・従業員・派遣社員以外）</t>
    <rPh sb="7" eb="8">
      <t>ヤト</t>
    </rPh>
    <rPh sb="14" eb="16">
      <t>セイキ</t>
    </rPh>
    <rPh sb="17" eb="19">
      <t>ショクイン</t>
    </rPh>
    <rPh sb="20" eb="23">
      <t>ジュウギョウイン</t>
    </rPh>
    <rPh sb="24" eb="26">
      <t>ハケン</t>
    </rPh>
    <rPh sb="26" eb="28">
      <t>シャイン</t>
    </rPh>
    <rPh sb="28" eb="30">
      <t>イガイ</t>
    </rPh>
    <phoneticPr fontId="2"/>
  </si>
  <si>
    <t>会社・団体等の役員・監事</t>
    <rPh sb="0" eb="2">
      <t>カイシャ</t>
    </rPh>
    <rPh sb="3" eb="5">
      <t>ダンタイ</t>
    </rPh>
    <rPh sb="5" eb="6">
      <t>ナド</t>
    </rPh>
    <rPh sb="7" eb="9">
      <t>ヤクイン</t>
    </rPh>
    <rPh sb="10" eb="12">
      <t>カンジ</t>
    </rPh>
    <phoneticPr fontId="2"/>
  </si>
  <si>
    <t>（旧）設問文
現在同居しているのはどなたですか。</t>
    <phoneticPr fontId="2"/>
  </si>
  <si>
    <t>職場（自社および客先）以外で仕事をしたことがない</t>
    <phoneticPr fontId="2"/>
  </si>
  <si>
    <r>
      <t>現在同居している人を、次の中から</t>
    </r>
    <r>
      <rPr>
        <sz val="9"/>
        <color rgb="FFFF0000"/>
        <rFont val="メイリオ"/>
        <family val="3"/>
        <charset val="128"/>
      </rPr>
      <t>すべて</t>
    </r>
    <r>
      <rPr>
        <sz val="9"/>
        <rFont val="メイリオ"/>
        <family val="3"/>
        <charset val="128"/>
      </rPr>
      <t>お選びください。</t>
    </r>
    <phoneticPr fontId="2"/>
  </si>
  <si>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2"/>
  </si>
  <si>
    <t>休日（本来お仕事がお休みの日にお仕事をした場合）　　　　　（　　　　　）時間　　（　　　　　）分　/　1日あたり</t>
    <rPh sb="0" eb="2">
      <t>キュウジツ</t>
    </rPh>
    <rPh sb="3" eb="5">
      <t>ホンライ</t>
    </rPh>
    <rPh sb="6" eb="8">
      <t>シゴト</t>
    </rPh>
    <rPh sb="10" eb="11">
      <t>ヤス</t>
    </rPh>
    <rPh sb="13" eb="14">
      <t>ヒ</t>
    </rPh>
    <rPh sb="16" eb="18">
      <t>シゴト</t>
    </rPh>
    <rPh sb="21" eb="23">
      <t>バアイ</t>
    </rPh>
    <phoneticPr fontId="2"/>
  </si>
  <si>
    <t>継続サンプルは、「退職1回以上かつ昨年1年間入職者かつ12月就業者」のみ聴取（2017）</t>
    <rPh sb="0" eb="2">
      <t>ケイゾク</t>
    </rPh>
    <rPh sb="36" eb="38">
      <t>チョウシュ</t>
    </rPh>
    <phoneticPr fontId="2"/>
  </si>
  <si>
    <t>　（　　　　　）年　（　　　　　）月</t>
    <rPh sb="8" eb="9">
      <t>ネン</t>
    </rPh>
    <rPh sb="17" eb="18">
      <t>ガツ</t>
    </rPh>
    <phoneticPr fontId="2"/>
  </si>
  <si>
    <t>　（　　　　　）年　（　　　　　）月</t>
    <phoneticPr fontId="2"/>
  </si>
  <si>
    <t>Q2の年齢に合わせて、当時の年齢を表示</t>
    <rPh sb="3" eb="5">
      <t>ネンレイ</t>
    </rPh>
    <phoneticPr fontId="2"/>
  </si>
  <si>
    <t>　※誕生月によっては年齢が1歳ずれる場合があります。</t>
    <phoneticPr fontId="2"/>
  </si>
  <si>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2"/>
  </si>
  <si>
    <t>※1時間の場合は「1時間0分」、30分の場合は「0時間30分」などと、時間と分、両方をお選びください。
※「通勤」を全くしなかった場合は、「0時間0分」とお答えください。</t>
    <rPh sb="44" eb="45">
      <t>エラ</t>
    </rPh>
    <rPh sb="54" eb="56">
      <t>ツウキン</t>
    </rPh>
    <phoneticPr fontId="2"/>
  </si>
  <si>
    <t>※1時間の場合は「1時間0分」、30分の場合は「0時間30分」などと、時間と分、両方をお選びください。
※「仕事」を全くしなかった場合は、「0時間0分」とお答えください。</t>
    <rPh sb="44" eb="45">
      <t>エラ</t>
    </rPh>
    <rPh sb="54" eb="56">
      <t>シゴト</t>
    </rPh>
    <phoneticPr fontId="2"/>
  </si>
  <si>
    <t>※1時間の場合は「1時間0分」、30分の場合は「0時間30分」などと、時間と分、両方をお選びください。
※「自由時間」が全くなかった場合は、「0時間0分」とお答えください。</t>
    <rPh sb="44" eb="45">
      <t>エラ</t>
    </rPh>
    <rPh sb="54" eb="56">
      <t>ジユウ</t>
    </rPh>
    <rPh sb="56" eb="58">
      <t>ジカン</t>
    </rPh>
    <rPh sb="60" eb="61">
      <t>マッタ</t>
    </rPh>
    <phoneticPr fontId="2"/>
  </si>
  <si>
    <t>※テレワークを全く行わなかった場合は、「0時間」とお答えください。</t>
    <rPh sb="7" eb="8">
      <t>マッタ</t>
    </rPh>
    <rPh sb="9" eb="10">
      <t>オコナ</t>
    </rPh>
    <rPh sb="15" eb="17">
      <t>バアイ</t>
    </rPh>
    <rPh sb="21" eb="23">
      <t>ジカン</t>
    </rPh>
    <rPh sb="26" eb="27">
      <t>コタ</t>
    </rPh>
    <phoneticPr fontId="2"/>
  </si>
  <si>
    <t>テレワーク制度導入・適用状況</t>
    <rPh sb="5" eb="7">
      <t>セイド</t>
    </rPh>
    <rPh sb="7" eb="9">
      <t>ドウニュウ</t>
    </rPh>
    <rPh sb="10" eb="12">
      <t>テキヨウ</t>
    </rPh>
    <rPh sb="12" eb="14">
      <t>ジョウキョウ</t>
    </rPh>
    <phoneticPr fontId="2"/>
  </si>
  <si>
    <t>家族従業者（飲食店・卸小売店・農業等の家族従業者）</t>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</si>
  <si>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2"/>
  </si>
  <si>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2"/>
  </si>
  <si>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2"/>
  </si>
  <si>
    <t>自家営業の手伝い→家族従業者（飲食店・卸小売店・農業等の家族従業者）に変更（2018）</t>
  </si>
  <si>
    <t>自家営業の手伝い→家族従業者（飲食店・卸小売店・農業等の家族従業者）に変更（2018）</t>
    <rPh sb="0" eb="2">
      <t>ジカ</t>
    </rPh>
    <rPh sb="2" eb="4">
      <t>エイギョウ</t>
    </rPh>
    <rPh sb="5" eb="7">
      <t>テツダ</t>
    </rPh>
    <rPh sb="35" eb="37">
      <t>ヘンコウ</t>
    </rPh>
    <phoneticPr fontId="2"/>
  </si>
  <si>
    <t>注釈削除（2018）</t>
    <rPh sb="0" eb="2">
      <t>チュウシャク</t>
    </rPh>
    <rPh sb="2" eb="4">
      <t>サクジョ</t>
    </rPh>
    <phoneticPr fontId="2"/>
  </si>
  <si>
    <t>赤字、下線変更（2018）</t>
    <rPh sb="0" eb="2">
      <t>アカジ</t>
    </rPh>
    <rPh sb="3" eb="5">
      <t>カセン</t>
    </rPh>
    <rPh sb="5" eb="7">
      <t>ヘンコウ</t>
    </rPh>
    <phoneticPr fontId="2"/>
  </si>
  <si>
    <t>正規の職員・従業員（会社・団体等に雇われていた）</t>
    <rPh sb="0" eb="2">
      <t>セイキ</t>
    </rPh>
    <rPh sb="3" eb="5">
      <t>ショクイン</t>
    </rPh>
    <rPh sb="6" eb="9">
      <t>ジュウギョウイン</t>
    </rPh>
    <phoneticPr fontId="2"/>
  </si>
  <si>
    <t>パート・アルバイト（会社・団体等に雇われていた）</t>
    <phoneticPr fontId="2"/>
  </si>
  <si>
    <t>派遣社員（会社・団体等に雇われていた）</t>
    <rPh sb="0" eb="2">
      <t>ハケン</t>
    </rPh>
    <rPh sb="2" eb="4">
      <t>シャイン</t>
    </rPh>
    <phoneticPr fontId="2"/>
  </si>
  <si>
    <t>契約・嘱託社員（会社・団体等に雇われていた）</t>
    <rPh sb="0" eb="2">
      <t>ケイヤク</t>
    </rPh>
    <rPh sb="3" eb="5">
      <t>ショクタク</t>
    </rPh>
    <rPh sb="5" eb="7">
      <t>シャイン</t>
    </rPh>
    <rPh sb="8" eb="10">
      <t>カイシャ</t>
    </rPh>
    <rPh sb="11" eb="13">
      <t>ダンタイ</t>
    </rPh>
    <rPh sb="13" eb="14">
      <t>トウ</t>
    </rPh>
    <rPh sb="15" eb="16">
      <t>ヤト</t>
    </rPh>
    <phoneticPr fontId="2"/>
  </si>
  <si>
    <t>選択肢変更（2018）</t>
    <rPh sb="0" eb="3">
      <t>センタクシ</t>
    </rPh>
    <rPh sb="3" eb="5">
      <t>ヘンコウ</t>
    </rPh>
    <phoneticPr fontId="2"/>
  </si>
  <si>
    <t>前年（2016年）は働いていなかった</t>
    <rPh sb="0" eb="2">
      <t>ゼンネン</t>
    </rPh>
    <rPh sb="7" eb="8">
      <t>ネン</t>
    </rPh>
    <rPh sb="10" eb="11">
      <t>ハタラ</t>
    </rPh>
    <phoneticPr fontId="2"/>
  </si>
  <si>
    <t>農林漁業関連</t>
    <rPh sb="0" eb="2">
      <t>ノウリン</t>
    </rPh>
    <rPh sb="2" eb="4">
      <t>ギョギョウ</t>
    </rPh>
    <rPh sb="4" eb="6">
      <t>カンレン</t>
    </rPh>
    <phoneticPr fontId="2"/>
  </si>
  <si>
    <t>教育・学校支援・インストラクターなど</t>
    <rPh sb="0" eb="2">
      <t>キョウイク</t>
    </rPh>
    <rPh sb="3" eb="5">
      <t>ガッコウ</t>
    </rPh>
    <rPh sb="5" eb="7">
      <t>シエン</t>
    </rPh>
    <phoneticPr fontId="2"/>
  </si>
  <si>
    <t>システム開発・Web制作、デザイン、ライティング、翻訳など</t>
    <rPh sb="4" eb="6">
      <t>カイハツ</t>
    </rPh>
    <rPh sb="10" eb="12">
      <t>セイサク</t>
    </rPh>
    <rPh sb="25" eb="27">
      <t>ホンヤク</t>
    </rPh>
    <phoneticPr fontId="2"/>
  </si>
  <si>
    <t>追加（2018）</t>
    <rPh sb="0" eb="2">
      <t>ツイカ</t>
    </rPh>
    <phoneticPr fontId="2"/>
  </si>
  <si>
    <t>あなたの職場でのテレワーク制度の対象者は、次のうちどれですか。</t>
    <rPh sb="4" eb="6">
      <t>ショクバ</t>
    </rPh>
    <rPh sb="13" eb="15">
      <t>セイド</t>
    </rPh>
    <rPh sb="16" eb="19">
      <t>タイショウシャ</t>
    </rPh>
    <rPh sb="21" eb="22">
      <t>ツギ</t>
    </rPh>
    <phoneticPr fontId="2"/>
  </si>
  <si>
    <t>している</t>
    <phoneticPr fontId="2"/>
  </si>
  <si>
    <t>していない</t>
    <phoneticPr fontId="2"/>
  </si>
  <si>
    <t>法人化している</t>
    <rPh sb="0" eb="3">
      <t>ホウジンカ</t>
    </rPh>
    <phoneticPr fontId="2"/>
  </si>
  <si>
    <t>法人化していない</t>
    <rPh sb="0" eb="3">
      <t>ホウジンカ</t>
    </rPh>
    <phoneticPr fontId="2"/>
  </si>
  <si>
    <t>今後はしたい</t>
    <rPh sb="0" eb="2">
      <t>コンゴ</t>
    </rPh>
    <phoneticPr fontId="2"/>
  </si>
  <si>
    <t>今後もしたいとは思っていない</t>
    <rPh sb="0" eb="2">
      <t>コンゴ</t>
    </rPh>
    <rPh sb="8" eb="9">
      <t>オモ</t>
    </rPh>
    <phoneticPr fontId="2"/>
  </si>
  <si>
    <t>生計を維持する（生活費や学費を稼ぐ）ため</t>
    <rPh sb="0" eb="2">
      <t>セイケイ</t>
    </rPh>
    <rPh sb="3" eb="5">
      <t>イジ</t>
    </rPh>
    <rPh sb="8" eb="11">
      <t>セイカツヒ</t>
    </rPh>
    <rPh sb="12" eb="14">
      <t>ガクヒ</t>
    </rPh>
    <rPh sb="15" eb="16">
      <t>カセ</t>
    </rPh>
    <phoneticPr fontId="2"/>
  </si>
  <si>
    <t>転職や独立の準備のため</t>
    <rPh sb="0" eb="2">
      <t>テンショク</t>
    </rPh>
    <rPh sb="3" eb="5">
      <t>ドクリツ</t>
    </rPh>
    <rPh sb="6" eb="8">
      <t>ジュンビ</t>
    </rPh>
    <phoneticPr fontId="2"/>
  </si>
  <si>
    <t>新しい知識や経験を得るため</t>
    <rPh sb="0" eb="1">
      <t>アタラ</t>
    </rPh>
    <rPh sb="3" eb="5">
      <t>チシキ</t>
    </rPh>
    <rPh sb="6" eb="8">
      <t>ケイケン</t>
    </rPh>
    <rPh sb="9" eb="10">
      <t>エ</t>
    </rPh>
    <phoneticPr fontId="2"/>
  </si>
  <si>
    <t>様々な分野の人とつながり、人脈を広げるため</t>
    <rPh sb="0" eb="2">
      <t>サマザマ</t>
    </rPh>
    <rPh sb="3" eb="5">
      <t>ブンヤ</t>
    </rPh>
    <rPh sb="6" eb="7">
      <t>ヒト</t>
    </rPh>
    <rPh sb="13" eb="15">
      <t>ジンミャク</t>
    </rPh>
    <rPh sb="16" eb="17">
      <t>ヒロ</t>
    </rPh>
    <phoneticPr fontId="2"/>
  </si>
  <si>
    <t>自分の知識や能力を試してみたいため</t>
    <rPh sb="0" eb="2">
      <t>ジブン</t>
    </rPh>
    <rPh sb="3" eb="5">
      <t>チシキ</t>
    </rPh>
    <rPh sb="6" eb="8">
      <t>ノウリョク</t>
    </rPh>
    <rPh sb="9" eb="10">
      <t>タメ</t>
    </rPh>
    <phoneticPr fontId="2"/>
  </si>
  <si>
    <t>社会貢献したいため</t>
    <rPh sb="0" eb="2">
      <t>シャカイ</t>
    </rPh>
    <rPh sb="2" eb="4">
      <t>コウケン</t>
    </rPh>
    <phoneticPr fontId="2"/>
  </si>
  <si>
    <t>時間にゆとりがあるため</t>
    <rPh sb="0" eb="2">
      <t>ジカン</t>
    </rPh>
    <phoneticPr fontId="2"/>
  </si>
  <si>
    <t>家族や友人、知り合いなどに頼まれたため</t>
    <rPh sb="0" eb="2">
      <t>カゾク</t>
    </rPh>
    <rPh sb="3" eb="5">
      <t>ユウジン</t>
    </rPh>
    <rPh sb="6" eb="7">
      <t>シ</t>
    </rPh>
    <rPh sb="8" eb="9">
      <t>ア</t>
    </rPh>
    <rPh sb="13" eb="14">
      <t>タノ</t>
    </rPh>
    <phoneticPr fontId="2"/>
  </si>
  <si>
    <t>なんとなく</t>
    <phoneticPr fontId="2"/>
  </si>
  <si>
    <t>あなたはふだん、家族の介護をしていますか。</t>
    <rPh sb="8" eb="10">
      <t>カゾク</t>
    </rPh>
    <rPh sb="11" eb="13">
      <t>カイゴ</t>
    </rPh>
    <phoneticPr fontId="2"/>
  </si>
  <si>
    <t>介護する家族はいない</t>
    <rPh sb="0" eb="2">
      <t>カイゴ</t>
    </rPh>
    <rPh sb="4" eb="6">
      <t>カゾク</t>
    </rPh>
    <phoneticPr fontId="2"/>
  </si>
  <si>
    <t>1人</t>
    <rPh sb="1" eb="2">
      <t>ニン</t>
    </rPh>
    <phoneticPr fontId="3"/>
  </si>
  <si>
    <t>2人</t>
    <rPh sb="1" eb="2">
      <t>ニン</t>
    </rPh>
    <phoneticPr fontId="2"/>
  </si>
  <si>
    <t>3人</t>
    <rPh sb="1" eb="2">
      <t>ニン</t>
    </rPh>
    <phoneticPr fontId="2"/>
  </si>
  <si>
    <t>4人</t>
    <rPh sb="1" eb="2">
      <t>ニン</t>
    </rPh>
    <phoneticPr fontId="2"/>
  </si>
  <si>
    <t>5人以上</t>
    <rPh sb="1" eb="2">
      <t>ニン</t>
    </rPh>
    <rPh sb="2" eb="4">
      <t>イジョウ</t>
    </rPh>
    <phoneticPr fontId="2"/>
  </si>
  <si>
    <t>あなたがふだん、介護をしている家族は何人ですか。</t>
    <rPh sb="8" eb="10">
      <t>カイゴ</t>
    </rPh>
    <rPh sb="15" eb="17">
      <t>カゾク</t>
    </rPh>
    <rPh sb="18" eb="20">
      <t>ナンニン</t>
    </rPh>
    <phoneticPr fontId="2"/>
  </si>
  <si>
    <t>あなたがふだん、介護をしている家族はだれですか。</t>
    <rPh sb="8" eb="10">
      <t>カイゴ</t>
    </rPh>
    <rPh sb="15" eb="17">
      <t>カゾク</t>
    </rPh>
    <phoneticPr fontId="2"/>
  </si>
  <si>
    <t>自分の親</t>
    <rPh sb="0" eb="2">
      <t>ジブン</t>
    </rPh>
    <rPh sb="3" eb="4">
      <t>オヤ</t>
    </rPh>
    <phoneticPr fontId="3"/>
  </si>
  <si>
    <t>配偶者の親</t>
    <rPh sb="0" eb="3">
      <t>ハイグウシャ</t>
    </rPh>
    <rPh sb="4" eb="5">
      <t>オヤ</t>
    </rPh>
    <phoneticPr fontId="2"/>
  </si>
  <si>
    <t>配偶者</t>
    <rPh sb="0" eb="3">
      <t>ハイグウシャ</t>
    </rPh>
    <phoneticPr fontId="2"/>
  </si>
  <si>
    <t>その他の親族</t>
    <rPh sb="2" eb="3">
      <t>タ</t>
    </rPh>
    <rPh sb="4" eb="6">
      <t>シンゾク</t>
    </rPh>
    <phoneticPr fontId="2"/>
  </si>
  <si>
    <t>あなたは会社や上司に介護をしていることを伝えていますか。</t>
    <phoneticPr fontId="2"/>
  </si>
  <si>
    <t>伝えている</t>
    <rPh sb="0" eb="1">
      <t>ツタ</t>
    </rPh>
    <phoneticPr fontId="3"/>
  </si>
  <si>
    <t>伝えていない</t>
    <rPh sb="0" eb="1">
      <t>ツタ</t>
    </rPh>
    <phoneticPr fontId="2"/>
  </si>
  <si>
    <t>生活時間（家事・育児）</t>
    <rPh sb="0" eb="2">
      <t>セイカツ</t>
    </rPh>
    <rPh sb="2" eb="4">
      <t>ジカン</t>
    </rPh>
    <rPh sb="5" eb="7">
      <t>カジ</t>
    </rPh>
    <rPh sb="8" eb="10">
      <t>イクジ</t>
    </rPh>
    <phoneticPr fontId="2"/>
  </si>
  <si>
    <t>生活時間（通勤）</t>
    <rPh sb="0" eb="2">
      <t>セイカツ</t>
    </rPh>
    <rPh sb="2" eb="4">
      <t>ジカン</t>
    </rPh>
    <rPh sb="5" eb="7">
      <t>ツウキン</t>
    </rPh>
    <phoneticPr fontId="2"/>
  </si>
  <si>
    <t>法人化有無</t>
    <rPh sb="0" eb="3">
      <t>ホウジンカ</t>
    </rPh>
    <rPh sb="3" eb="5">
      <t>ウム</t>
    </rPh>
    <phoneticPr fontId="2"/>
  </si>
  <si>
    <t>テレワーク制度対象者</t>
    <rPh sb="5" eb="7">
      <t>セイド</t>
    </rPh>
    <rPh sb="7" eb="10">
      <t>タイショウシャ</t>
    </rPh>
    <phoneticPr fontId="2"/>
  </si>
  <si>
    <t>副業実施意向</t>
    <rPh sb="0" eb="2">
      <t>フクギョウ</t>
    </rPh>
    <rPh sb="2" eb="4">
      <t>ジッシ</t>
    </rPh>
    <rPh sb="4" eb="6">
      <t>イコウ</t>
    </rPh>
    <phoneticPr fontId="2"/>
  </si>
  <si>
    <t>副業したい理由</t>
    <rPh sb="0" eb="2">
      <t>フクギョウ</t>
    </rPh>
    <rPh sb="5" eb="7">
      <t>リユウ</t>
    </rPh>
    <phoneticPr fontId="2"/>
  </si>
  <si>
    <t>副業をしている理由</t>
    <rPh sb="0" eb="2">
      <t>フクギョウ</t>
    </rPh>
    <rPh sb="7" eb="9">
      <t>リユウ</t>
    </rPh>
    <phoneticPr fontId="2"/>
  </si>
  <si>
    <t>介護実施有無</t>
    <rPh sb="0" eb="2">
      <t>カイゴ</t>
    </rPh>
    <rPh sb="2" eb="4">
      <t>ジッシ</t>
    </rPh>
    <rPh sb="4" eb="6">
      <t>ウム</t>
    </rPh>
    <phoneticPr fontId="2"/>
  </si>
  <si>
    <t>前職質問に対する、JPSED2018聴取対象の考え方
【継続サンプル】
・聴取しない
【追加＆復活サンプル】
2017と同じ条件（退職1回以上）で聴取</t>
    <rPh sb="0" eb="2">
      <t>ゼンショク</t>
    </rPh>
    <rPh sb="37" eb="39">
      <t>チョウシュ</t>
    </rPh>
    <rPh sb="47" eb="49">
      <t>フッカツ</t>
    </rPh>
    <phoneticPr fontId="2"/>
  </si>
  <si>
    <t>実店舗で事業を行っている</t>
    <rPh sb="0" eb="1">
      <t>ジツ</t>
    </rPh>
    <rPh sb="1" eb="3">
      <t>テンポ</t>
    </rPh>
    <rPh sb="4" eb="6">
      <t>ジギョウ</t>
    </rPh>
    <rPh sb="7" eb="8">
      <t>オコナ</t>
    </rPh>
    <phoneticPr fontId="2"/>
  </si>
  <si>
    <t>ネット店舗で事業を行っている</t>
    <rPh sb="3" eb="5">
      <t>テンポ</t>
    </rPh>
    <rPh sb="6" eb="8">
      <t>ジギョウ</t>
    </rPh>
    <rPh sb="9" eb="10">
      <t>オコナ</t>
    </rPh>
    <phoneticPr fontId="2"/>
  </si>
  <si>
    <t>実店舗とネット店舗の両方で事業を行っている</t>
    <rPh sb="0" eb="1">
      <t>ジツ</t>
    </rPh>
    <rPh sb="1" eb="3">
      <t>テンポ</t>
    </rPh>
    <rPh sb="7" eb="9">
      <t>テンポ</t>
    </rPh>
    <rPh sb="10" eb="12">
      <t>リョウホウ</t>
    </rPh>
    <rPh sb="13" eb="15">
      <t>ジギョウ</t>
    </rPh>
    <rPh sb="16" eb="17">
      <t>オコナ</t>
    </rPh>
    <phoneticPr fontId="2"/>
  </si>
  <si>
    <t>店舗はない</t>
    <rPh sb="0" eb="2">
      <t>テンポ</t>
    </rPh>
    <phoneticPr fontId="2"/>
  </si>
  <si>
    <t>店舗有無</t>
    <rPh sb="0" eb="2">
      <t>テンポ</t>
    </rPh>
    <rPh sb="2" eb="4">
      <t>ウム</t>
    </rPh>
    <phoneticPr fontId="2"/>
  </si>
  <si>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2"/>
  </si>
  <si>
    <t>具体的仕事内容</t>
    <rPh sb="0" eb="3">
      <t>グタイテキ</t>
    </rPh>
    <rPh sb="3" eb="5">
      <t>シゴト</t>
    </rPh>
    <rPh sb="5" eb="7">
      <t>ナイヨウ</t>
    </rPh>
    <phoneticPr fontId="2"/>
  </si>
  <si>
    <t>仕事内容種類</t>
    <rPh sb="0" eb="2">
      <t>シゴト</t>
    </rPh>
    <rPh sb="2" eb="4">
      <t>ナイヨウ</t>
    </rPh>
    <rPh sb="4" eb="6">
      <t>シュルイ</t>
    </rPh>
    <phoneticPr fontId="2"/>
  </si>
  <si>
    <t>就業形態</t>
    <rPh sb="0" eb="2">
      <t>シュウギョウ</t>
    </rPh>
    <rPh sb="2" eb="4">
      <t>ケイタイ</t>
    </rPh>
    <phoneticPr fontId="2"/>
  </si>
  <si>
    <t>副業の数</t>
    <rPh sb="0" eb="2">
      <t>フクギョウ</t>
    </rPh>
    <rPh sb="3" eb="4">
      <t>カズ</t>
    </rPh>
    <phoneticPr fontId="2"/>
  </si>
  <si>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2"/>
  </si>
  <si>
    <t>赤の部分変更（2018）</t>
    <rPh sb="0" eb="1">
      <t>アカ</t>
    </rPh>
    <rPh sb="2" eb="4">
      <t>ブブン</t>
    </rPh>
    <rPh sb="4" eb="6">
      <t>ヘンコウ</t>
    </rPh>
    <phoneticPr fontId="2"/>
  </si>
  <si>
    <t>介護する家族がいる</t>
    <rPh sb="0" eb="2">
      <t>カイゴ</t>
    </rPh>
    <rPh sb="4" eb="6">
      <t>カゾク</t>
    </rPh>
    <phoneticPr fontId="2"/>
  </si>
  <si>
    <t>自分がすべてしている</t>
    <rPh sb="0" eb="2">
      <t>ジブン</t>
    </rPh>
    <phoneticPr fontId="3"/>
  </si>
  <si>
    <t>自分と家族で同等にしている</t>
    <rPh sb="0" eb="2">
      <t>ジブン</t>
    </rPh>
    <rPh sb="3" eb="5">
      <t>カゾク</t>
    </rPh>
    <rPh sb="6" eb="8">
      <t>ドウトウ</t>
    </rPh>
    <phoneticPr fontId="2"/>
  </si>
  <si>
    <t>自分以外の家族がすべてしている</t>
    <rPh sb="0" eb="2">
      <t>ジブン</t>
    </rPh>
    <rPh sb="2" eb="4">
      <t>イガイ</t>
    </rPh>
    <rPh sb="5" eb="7">
      <t>カゾク</t>
    </rPh>
    <phoneticPr fontId="2"/>
  </si>
  <si>
    <t>自分も家族もしていない</t>
    <rPh sb="0" eb="2">
      <t>ジブン</t>
    </rPh>
    <rPh sb="3" eb="5">
      <t>カゾク</t>
    </rPh>
    <phoneticPr fontId="2"/>
  </si>
  <si>
    <t>質問変更（2018）</t>
    <rPh sb="0" eb="2">
      <t>シツモン</t>
    </rPh>
    <rPh sb="2" eb="4">
      <t>ヘンコウ</t>
    </rPh>
    <phoneticPr fontId="2"/>
  </si>
  <si>
    <t>家族従業者（飲食店・卸小売店・農業等の家族従業者）</t>
    <rPh sb="0" eb="2">
      <t>カゾク</t>
    </rPh>
    <rPh sb="2" eb="5">
      <t>ジュウギョウシャ</t>
    </rPh>
    <rPh sb="6" eb="8">
      <t>インショク</t>
    </rPh>
    <rPh sb="8" eb="9">
      <t>テン</t>
    </rPh>
    <rPh sb="10" eb="11">
      <t>オロシ</t>
    </rPh>
    <rPh sb="11" eb="13">
      <t>コウリ</t>
    </rPh>
    <rPh sb="13" eb="14">
      <t>テン</t>
    </rPh>
    <rPh sb="15" eb="17">
      <t>ノウギョウ</t>
    </rPh>
    <rPh sb="17" eb="18">
      <t>トウ</t>
    </rPh>
    <rPh sb="19" eb="21">
      <t>カゾク</t>
    </rPh>
    <rPh sb="21" eb="24">
      <t>ジュウギョウシャ</t>
    </rPh>
    <phoneticPr fontId="2"/>
  </si>
  <si>
    <t>質問追加（2018）</t>
    <rPh sb="0" eb="2">
      <t>シツモン</t>
    </rPh>
    <rPh sb="2" eb="4">
      <t>ツイカ</t>
    </rPh>
    <phoneticPr fontId="2"/>
  </si>
  <si>
    <t>選択肢削除（2018）</t>
    <rPh sb="0" eb="3">
      <t>センタクシ</t>
    </rPh>
    <rPh sb="3" eb="5">
      <t>サクジョ</t>
    </rPh>
    <phoneticPr fontId="2"/>
  </si>
  <si>
    <t>赤字部分変更（2018）</t>
    <phoneticPr fontId="2"/>
  </si>
  <si>
    <t>自営業主（雇い人なし、内職を含む）</t>
    <rPh sb="0" eb="3">
      <t>ジエイギョウ</t>
    </rPh>
    <rPh sb="3" eb="4">
      <t>ヌシ</t>
    </rPh>
    <rPh sb="5" eb="6">
      <t>ヤト</t>
    </rPh>
    <rPh sb="7" eb="8">
      <t>ビト</t>
    </rPh>
    <rPh sb="11" eb="13">
      <t>ナイショク</t>
    </rPh>
    <rPh sb="14" eb="15">
      <t>フク</t>
    </rPh>
    <phoneticPr fontId="2"/>
  </si>
  <si>
    <t>排他はあえてつけない</t>
    <rPh sb="0" eb="2">
      <t>ハイタ</t>
    </rPh>
    <phoneticPr fontId="2"/>
  </si>
  <si>
    <t>全従業員が対象になっている場合</t>
    <rPh sb="0" eb="1">
      <t>ゼン</t>
    </rPh>
    <rPh sb="1" eb="4">
      <t>ジュウギョウイン</t>
    </rPh>
    <rPh sb="5" eb="7">
      <t>タイショウ</t>
    </rPh>
    <rPh sb="13" eb="15">
      <t>バアイ</t>
    </rPh>
    <phoneticPr fontId="2"/>
  </si>
  <si>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2"/>
  </si>
  <si>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2"/>
  </si>
  <si>
    <t>2.特定の職域・職位や事業部門の従業員</t>
    <rPh sb="2" eb="4">
      <t>トクテイ</t>
    </rPh>
    <rPh sb="8" eb="10">
      <t>ショクイ</t>
    </rPh>
    <phoneticPr fontId="2"/>
  </si>
  <si>
    <t>3.育児や介護との両立が必要な従業員</t>
    <rPh sb="12" eb="14">
      <t>ヒツヨウ</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</si>
  <si>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</si>
  <si>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2"/>
  </si>
  <si>
    <t>働かなくても今と同じレベルの生活が続けられるとしたら、仕事をやめたいと思いますか。</t>
    <rPh sb="0" eb="1">
      <t>ハタラ</t>
    </rPh>
    <rPh sb="6" eb="7">
      <t>イマ</t>
    </rPh>
    <rPh sb="8" eb="9">
      <t>オナ</t>
    </rPh>
    <rPh sb="14" eb="16">
      <t>セイカツ</t>
    </rPh>
    <rPh sb="17" eb="18">
      <t>ツヅ</t>
    </rPh>
    <rPh sb="27" eb="29">
      <t>シゴト</t>
    </rPh>
    <rPh sb="35" eb="36">
      <t>オモ</t>
    </rPh>
    <phoneticPr fontId="2"/>
  </si>
  <si>
    <t>強くそう思う</t>
    <rPh sb="0" eb="1">
      <t>ツヨ</t>
    </rPh>
    <rPh sb="4" eb="5">
      <t>オモ</t>
    </rPh>
    <phoneticPr fontId="2"/>
  </si>
  <si>
    <t>そう思う</t>
    <rPh sb="2" eb="3">
      <t>オモ</t>
    </rPh>
    <phoneticPr fontId="2"/>
  </si>
  <si>
    <t>そう思わない</t>
    <rPh sb="2" eb="3">
      <t>オモ</t>
    </rPh>
    <phoneticPr fontId="2"/>
  </si>
  <si>
    <t>全くそう思わない</t>
    <rPh sb="0" eb="1">
      <t>マッタ</t>
    </rPh>
    <rPh sb="4" eb="5">
      <t>オモ</t>
    </rPh>
    <phoneticPr fontId="2"/>
  </si>
  <si>
    <t>あなたにとって相談できる人は誰ですか。あてはまるものをすべてお選びください。</t>
    <rPh sb="7" eb="9">
      <t>ソウダン</t>
    </rPh>
    <rPh sb="12" eb="13">
      <t>ヒト</t>
    </rPh>
    <rPh sb="14" eb="15">
      <t>ダレ</t>
    </rPh>
    <rPh sb="31" eb="32">
      <t>エラ</t>
    </rPh>
    <phoneticPr fontId="2"/>
  </si>
  <si>
    <t>家族</t>
    <rPh sb="0" eb="2">
      <t>カゾク</t>
    </rPh>
    <phoneticPr fontId="2"/>
  </si>
  <si>
    <t>学校や自己啓発の知人や教師</t>
  </si>
  <si>
    <t>スポーツや趣味の知人</t>
  </si>
  <si>
    <t>NPO、ボランティア活動の知人</t>
  </si>
  <si>
    <t>相談できる人はいない</t>
  </si>
  <si>
    <t>家族以外の親族</t>
    <phoneticPr fontId="2"/>
  </si>
  <si>
    <t>職場や仕事の知人</t>
    <rPh sb="6" eb="8">
      <t>チジン</t>
    </rPh>
    <phoneticPr fontId="2"/>
  </si>
  <si>
    <t>地域や近所の知人</t>
    <phoneticPr fontId="2"/>
  </si>
  <si>
    <t>相談できる人</t>
    <rPh sb="0" eb="2">
      <t>ソウダン</t>
    </rPh>
    <rPh sb="5" eb="6">
      <t>ヒト</t>
    </rPh>
    <phoneticPr fontId="2"/>
  </si>
  <si>
    <t>その他　具体的に：</t>
    <rPh sb="4" eb="7">
      <t>グタイテキ</t>
    </rPh>
    <phoneticPr fontId="2"/>
  </si>
  <si>
    <t>１. 自分が仕事を辞めた・退職した</t>
    <rPh sb="3" eb="5">
      <t>ジブン</t>
    </rPh>
    <rPh sb="6" eb="8">
      <t>シゴト</t>
    </rPh>
    <rPh sb="9" eb="10">
      <t>ヤ</t>
    </rPh>
    <rPh sb="13" eb="15">
      <t>タイショク</t>
    </rPh>
    <phoneticPr fontId="2"/>
  </si>
  <si>
    <t>プルダウン入力
時間→0～24（1時間きざみ）
分→0－50（10分きざみ）
時間が「24」の時は、分は「0」以外エラー</t>
    <phoneticPr fontId="2"/>
  </si>
  <si>
    <t>政策センター設問追加（2018）</t>
    <rPh sb="0" eb="2">
      <t>セイサク</t>
    </rPh>
    <rPh sb="6" eb="8">
      <t>セツモン</t>
    </rPh>
    <rPh sb="8" eb="10">
      <t>ツイカ</t>
    </rPh>
    <phoneticPr fontId="2"/>
  </si>
  <si>
    <t>２. 自分が仕事に就いた（就職した・起業した）</t>
    <rPh sb="3" eb="5">
      <t>ジブン</t>
    </rPh>
    <rPh sb="6" eb="8">
      <t>シゴト</t>
    </rPh>
    <rPh sb="9" eb="10">
      <t>ツ</t>
    </rPh>
    <rPh sb="13" eb="15">
      <t>シュウショク</t>
    </rPh>
    <rPh sb="18" eb="20">
      <t>キギョウ</t>
    </rPh>
    <phoneticPr fontId="2"/>
  </si>
  <si>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2"/>
  </si>
  <si>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2"/>
  </si>
  <si>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2"/>
  </si>
  <si>
    <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</si>
  <si>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業務請負有無</t>
    <rPh sb="0" eb="2">
      <t>ギョウム</t>
    </rPh>
    <rPh sb="2" eb="4">
      <t>ウケオイ</t>
    </rPh>
    <rPh sb="4" eb="6">
      <t>ウム</t>
    </rPh>
    <phoneticPr fontId="2"/>
  </si>
  <si>
    <t>クラウドソーシング利用有無</t>
    <rPh sb="9" eb="11">
      <t>リヨウ</t>
    </rPh>
    <rPh sb="11" eb="13">
      <t>ウム</t>
    </rPh>
    <phoneticPr fontId="2"/>
  </si>
  <si>
    <t>業務を請け負う際、クラウドソーシングの会社を活用しましたか。
※クラウドソーシングとは、インターネット上の不特定多数の人々に仕事を発注することにより、会社で不足する経営資源を補うことができる人材調達の仕組みのことをさします。</t>
    <rPh sb="0" eb="2">
      <t>ギョウム</t>
    </rPh>
    <rPh sb="3" eb="4">
      <t>ウ</t>
    </rPh>
    <rPh sb="5" eb="6">
      <t>オ</t>
    </rPh>
    <rPh sb="7" eb="8">
      <t>サイ</t>
    </rPh>
    <rPh sb="19" eb="21">
      <t>カイシャ</t>
    </rPh>
    <rPh sb="22" eb="24">
      <t>カツヨウ</t>
    </rPh>
    <phoneticPr fontId="2"/>
  </si>
  <si>
    <t>注釈追加（2018）</t>
    <rPh sb="0" eb="2">
      <t>チュウシャク</t>
    </rPh>
    <rPh sb="2" eb="4">
      <t>ツイカ</t>
    </rPh>
    <phoneticPr fontId="2"/>
  </si>
  <si>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2"/>
  </si>
  <si>
    <t>■あなたのこれまでの生活についておたずねします。</t>
    <rPh sb="10" eb="12">
      <t>セイカツ</t>
    </rPh>
    <phoneticPr fontId="2"/>
  </si>
  <si>
    <t>小見出し追加（2018）</t>
    <rPh sb="0" eb="3">
      <t>コミダ</t>
    </rPh>
    <rPh sb="4" eb="6">
      <t>ツイカ</t>
    </rPh>
    <phoneticPr fontId="2"/>
  </si>
  <si>
    <t>仕事について</t>
    <rPh sb="0" eb="2">
      <t>シゴト</t>
    </rPh>
    <phoneticPr fontId="2"/>
  </si>
  <si>
    <t>転勤について</t>
    <rPh sb="0" eb="2">
      <t>テンキン</t>
    </rPh>
    <phoneticPr fontId="2"/>
  </si>
  <si>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2"/>
  </si>
  <si>
    <t>自分が主にしている</t>
    <rPh sb="0" eb="2">
      <t>ジブン</t>
    </rPh>
    <rPh sb="3" eb="4">
      <t>オモ</t>
    </rPh>
    <phoneticPr fontId="2"/>
  </si>
  <si>
    <t>自分以外の家族が主にしている</t>
    <rPh sb="0" eb="2">
      <t>ジブン</t>
    </rPh>
    <rPh sb="2" eb="4">
      <t>イガイ</t>
    </rPh>
    <rPh sb="5" eb="7">
      <t>カゾク</t>
    </rPh>
    <rPh sb="8" eb="9">
      <t>オモ</t>
    </rPh>
    <phoneticPr fontId="2"/>
  </si>
  <si>
    <r>
      <rPr>
        <sz val="9"/>
        <color rgb="FFFF0000"/>
        <rFont val="メイリオ"/>
        <family val="3"/>
        <charset val="128"/>
      </rPr>
      <t>副業・兼業</t>
    </r>
    <r>
      <rPr>
        <sz val="9"/>
        <rFont val="メイリオ"/>
        <family val="3"/>
        <charset val="128"/>
      </rPr>
      <t>の数をお選びください。</t>
    </r>
    <phoneticPr fontId="2"/>
  </si>
  <si>
    <r>
      <rPr>
        <sz val="9"/>
        <color rgb="FFFF0000"/>
        <rFont val="メイリオ"/>
        <family val="3"/>
        <charset val="128"/>
      </rPr>
      <t>副業・兼業</t>
    </r>
    <r>
      <rPr>
        <sz val="9"/>
        <rFont val="メイリオ"/>
        <family val="3"/>
        <charset val="128"/>
      </rPr>
      <t>は店舗で事業を行っていますか。</t>
    </r>
    <phoneticPr fontId="2"/>
  </si>
  <si>
    <r>
      <rPr>
        <sz val="9"/>
        <color rgb="FFFF0000"/>
        <rFont val="メイリオ"/>
        <family val="3"/>
        <charset val="128"/>
      </rPr>
      <t>副業・兼業</t>
    </r>
    <r>
      <rPr>
        <sz val="9"/>
        <rFont val="メイリオ"/>
        <family val="3"/>
        <charset val="128"/>
      </rPr>
      <t>の具体的な仕事内容は次のどれですか。</t>
    </r>
    <phoneticPr fontId="2"/>
  </si>
  <si>
    <r>
      <rPr>
        <sz val="9"/>
        <color rgb="FFFF0000"/>
        <rFont val="メイリオ"/>
        <family val="3"/>
        <charset val="128"/>
      </rPr>
      <t>副業・兼業</t>
    </r>
    <r>
      <rPr>
        <sz val="9"/>
        <rFont val="メイリオ"/>
        <family val="3"/>
        <charset val="128"/>
      </rPr>
      <t>の仕事内容について、あてはまる方をお選びください。</t>
    </r>
    <phoneticPr fontId="2"/>
  </si>
  <si>
    <r>
      <rPr>
        <sz val="9"/>
        <color rgb="FFFF0000"/>
        <rFont val="メイリオ"/>
        <family val="3"/>
        <charset val="128"/>
      </rPr>
      <t>副業・兼業</t>
    </r>
    <r>
      <rPr>
        <sz val="9"/>
        <rFont val="メイリオ"/>
        <family val="3"/>
        <charset val="128"/>
      </rPr>
      <t>の働き方（就業形態）は次のどれですか。</t>
    </r>
    <phoneticPr fontId="2"/>
  </si>
  <si>
    <t>あなたの事業は法人化していますか。
※法人化とは個人で営んでいた事業を株式会社などの法人にすることをいいます</t>
    <rPh sb="4" eb="6">
      <t>ジギョウ</t>
    </rPh>
    <rPh sb="7" eb="10">
      <t>ホウジンカ</t>
    </rPh>
    <rPh sb="19" eb="22">
      <t>ホウジンカ</t>
    </rPh>
    <rPh sb="24" eb="26">
      <t>コジン</t>
    </rPh>
    <rPh sb="27" eb="28">
      <t>イトナ</t>
    </rPh>
    <rPh sb="32" eb="34">
      <t>ジギョウ</t>
    </rPh>
    <rPh sb="35" eb="39">
      <t>カブシキガイシャ</t>
    </rPh>
    <rPh sb="42" eb="44">
      <t>ホウジン</t>
    </rPh>
    <phoneticPr fontId="2"/>
  </si>
  <si>
    <t>あなたは店舗で事業を行っていますか。</t>
    <rPh sb="4" eb="6">
      <t>テンポ</t>
    </rPh>
    <rPh sb="7" eb="9">
      <t>ジギョウ</t>
    </rPh>
    <rPh sb="10" eb="11">
      <t>オコナ</t>
    </rPh>
    <phoneticPr fontId="2"/>
  </si>
  <si>
    <t>あなたは、企業や団体等から業務を請け負っていますか。</t>
    <rPh sb="5" eb="7">
      <t>キギョウ</t>
    </rPh>
    <rPh sb="8" eb="10">
      <t>ダンタイ</t>
    </rPh>
    <rPh sb="10" eb="11">
      <t>トウ</t>
    </rPh>
    <rPh sb="13" eb="15">
      <t>ギョウム</t>
    </rPh>
    <rPh sb="16" eb="17">
      <t>ウ</t>
    </rPh>
    <rPh sb="18" eb="19">
      <t>オ</t>
    </rPh>
    <phoneticPr fontId="2"/>
  </si>
  <si>
    <t>同じ勤務先の中で、雇用形態が非正規から、正社員に転換した</t>
    <phoneticPr fontId="2"/>
  </si>
  <si>
    <t>同じ勤務先の中で、雇用形態が正社員から、非正規に転換した</t>
    <phoneticPr fontId="2"/>
  </si>
  <si>
    <t>■あなたご自身のことやご家族についておたずねします。</t>
    <rPh sb="5" eb="7">
      <t>ジシン</t>
    </rPh>
    <rPh sb="12" eb="14">
      <t>カゾク</t>
    </rPh>
    <phoneticPr fontId="2"/>
  </si>
  <si>
    <t>自分自身や家族について</t>
    <rPh sb="0" eb="2">
      <t>ジブン</t>
    </rPh>
    <rPh sb="2" eb="4">
      <t>ジシン</t>
    </rPh>
    <rPh sb="5" eb="7">
      <t>カゾク</t>
    </rPh>
    <phoneticPr fontId="6"/>
  </si>
  <si>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2"/>
  </si>
  <si>
    <r>
      <rPr>
        <sz val="9"/>
        <color rgb="FFFF0000"/>
        <rFont val="メイリオ"/>
        <family val="3"/>
        <charset val="128"/>
      </rPr>
      <t>副業・兼業</t>
    </r>
    <r>
      <rPr>
        <sz val="9"/>
        <rFont val="メイリオ"/>
        <family val="3"/>
        <charset val="128"/>
      </rPr>
      <t>は法人化していますか。
※法人化とは個人で営んでいた事業を株式会社などの法人にすることをいいます</t>
    </r>
    <phoneticPr fontId="2"/>
  </si>
  <si>
    <r>
      <rPr>
        <sz val="9"/>
        <color rgb="FFFF0000"/>
        <rFont val="メイリオ"/>
        <family val="3"/>
        <charset val="128"/>
      </rPr>
      <t>★2019では休憩設問★</t>
    </r>
    <r>
      <rPr>
        <sz val="9"/>
        <color theme="1"/>
        <rFont val="メイリオ"/>
        <family val="3"/>
        <charset val="128"/>
      </rPr>
      <t xml:space="preserve">
追加（2018）</t>
    </r>
    <rPh sb="7" eb="9">
      <t>キュウケイ</t>
    </rPh>
    <rPh sb="9" eb="11">
      <t>セツモン</t>
    </rPh>
    <rPh sb="13" eb="15">
      <t>ツイカ</t>
    </rPh>
    <phoneticPr fontId="2"/>
  </si>
  <si>
    <r>
      <rPr>
        <sz val="9"/>
        <color rgb="FFFF0000"/>
        <rFont val="メイリオ"/>
        <family val="3"/>
        <charset val="128"/>
      </rPr>
      <t xml:space="preserve">★2019では休憩設問★
</t>
    </r>
    <r>
      <rPr>
        <sz val="9"/>
        <color theme="1"/>
        <rFont val="メイリオ"/>
        <family val="3"/>
        <charset val="128"/>
      </rPr>
      <t>追加（2018）</t>
    </r>
    <rPh sb="13" eb="15">
      <t>ツイカ</t>
    </rPh>
    <phoneticPr fontId="2"/>
  </si>
  <si>
    <r>
      <rPr>
        <sz val="9"/>
        <color rgb="FFFF0000"/>
        <rFont val="メイリオ"/>
        <family val="3"/>
        <charset val="128"/>
      </rPr>
      <t>★2019では休憩設問★</t>
    </r>
    <r>
      <rPr>
        <sz val="9"/>
        <color theme="1"/>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</si>
  <si>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</si>
  <si>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大久保さん設問追加（2018）</t>
    </r>
    <rPh sb="13" eb="16">
      <t>オオクボ</t>
    </rPh>
    <rPh sb="18" eb="20">
      <t>セツモン</t>
    </rPh>
    <rPh sb="20" eb="22">
      <t>ツイカ</t>
    </rPh>
    <phoneticPr fontId="2"/>
  </si>
  <si>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2"/>
  </si>
  <si>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2"/>
  </si>
  <si>
    <t>JPSED2017追加設問
制度としての説明に変更（2018）</t>
    <rPh sb="15" eb="17">
      <t>セイド</t>
    </rPh>
    <rPh sb="21" eb="23">
      <t>セツメイ</t>
    </rPh>
    <rPh sb="24" eb="26">
      <t>ヘンコウ</t>
    </rPh>
    <phoneticPr fontId="2"/>
  </si>
  <si>
    <r>
      <t>通勤
※</t>
    </r>
    <r>
      <rPr>
        <b/>
        <sz val="9"/>
        <color rgb="FFFF0000"/>
        <rFont val="メイリオ"/>
        <family val="3"/>
        <charset val="128"/>
      </rPr>
      <t>往復の合計時間</t>
    </r>
    <r>
      <rPr>
        <b/>
        <sz val="9"/>
        <rFont val="メイリオ"/>
        <family val="3"/>
        <charset val="128"/>
      </rPr>
      <t xml:space="preserve">でお答えください。
</t>
    </r>
    <r>
      <rPr>
        <b/>
        <strike/>
        <sz val="9"/>
        <rFont val="メイリオ"/>
        <family val="3"/>
        <charset val="128"/>
      </rPr>
      <t>※「休日」は、昨年12月時点で、本来お仕事がお休みの日に出勤した際の通勤時間をお答えください。</t>
    </r>
    <rPh sb="0" eb="2">
      <t>ツウキン</t>
    </rPh>
    <rPh sb="4" eb="6">
      <t>オウフク</t>
    </rPh>
    <rPh sb="7" eb="9">
      <t>ゴウケイ</t>
    </rPh>
    <rPh sb="9" eb="11">
      <t>ジカン</t>
    </rPh>
    <rPh sb="13" eb="14">
      <t>コタ</t>
    </rPh>
    <rPh sb="23" eb="25">
      <t>キュウジツ</t>
    </rPh>
    <rPh sb="28" eb="30">
      <t>サクネン</t>
    </rPh>
    <rPh sb="32" eb="33">
      <t>ガツ</t>
    </rPh>
    <rPh sb="33" eb="35">
      <t>ジテン</t>
    </rPh>
    <rPh sb="37" eb="39">
      <t>ホンライ</t>
    </rPh>
    <rPh sb="40" eb="42">
      <t>シゴト</t>
    </rPh>
    <rPh sb="44" eb="45">
      <t>ヤス</t>
    </rPh>
    <rPh sb="47" eb="48">
      <t>ヒ</t>
    </rPh>
    <rPh sb="49" eb="51">
      <t>シュッキン</t>
    </rPh>
    <rPh sb="53" eb="54">
      <t>サイ</t>
    </rPh>
    <rPh sb="55" eb="57">
      <t>ツウキン</t>
    </rPh>
    <rPh sb="57" eb="59">
      <t>ジカン</t>
    </rPh>
    <rPh sb="61" eb="62">
      <t>コタ</t>
    </rPh>
    <phoneticPr fontId="2"/>
  </si>
  <si>
    <r>
      <rPr>
        <strike/>
        <sz val="9"/>
        <rFont val="メイリオ"/>
        <family val="3"/>
        <charset val="128"/>
      </rPr>
      <t>働いていた日　</t>
    </r>
    <r>
      <rPr>
        <sz val="9"/>
        <rFont val="メイリオ"/>
        <family val="3"/>
        <charset val="128"/>
      </rPr>
      <t>（　　　　　）時間　　（　　　　　）分　/　1日あたり</t>
    </r>
    <rPh sb="0" eb="1">
      <t>ハタラ</t>
    </rPh>
    <rPh sb="5" eb="6">
      <t>ヒ</t>
    </rPh>
    <phoneticPr fontId="2"/>
  </si>
  <si>
    <t>JPSED2017追加設問
休日は削除（2018）</t>
    <rPh sb="14" eb="16">
      <t>キュウジツ</t>
    </rPh>
    <rPh sb="17" eb="19">
      <t>サクジョ</t>
    </rPh>
    <phoneticPr fontId="2"/>
  </si>
  <si>
    <t xml:space="preserve">2018
問番号 </t>
    <rPh sb="5" eb="6">
      <t>トイ</t>
    </rPh>
    <rPh sb="6" eb="8">
      <t>バンゴウ</t>
    </rPh>
    <phoneticPr fontId="2"/>
  </si>
  <si>
    <t>（旧）転勤した
選択肢移動（2018）</t>
    <rPh sb="3" eb="5">
      <t>テンキン</t>
    </rPh>
    <rPh sb="8" eb="11">
      <t>センタクシ</t>
    </rPh>
    <rPh sb="11" eb="13">
      <t>イドウ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</si>
  <si>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2"/>
  </si>
  <si>
    <t>JPSED2017追加設問
注釈変更、赤字部分変更（2018）</t>
    <rPh sb="14" eb="16">
      <t>チュウシャク</t>
    </rPh>
    <rPh sb="16" eb="18">
      <t>ヘンコウ</t>
    </rPh>
    <rPh sb="19" eb="21">
      <t>アカジ</t>
    </rPh>
    <rPh sb="21" eb="23">
      <t>ブブン</t>
    </rPh>
    <rPh sb="23" eb="25">
      <t>ヘンコウ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</si>
  <si>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2"/>
  </si>
  <si>
    <t>JPSED2017追加設問
質問文変更（2018）
注釈変更（2018）</t>
    <rPh sb="14" eb="17">
      <t>シツモンブン</t>
    </rPh>
    <rPh sb="17" eb="19">
      <t>ヘンコウ</t>
    </rPh>
    <rPh sb="26" eb="28">
      <t>チュウシャク</t>
    </rPh>
    <rPh sb="28" eb="30">
      <t>ヘンコウ</t>
    </rPh>
    <phoneticPr fontId="2"/>
  </si>
  <si>
    <t>講演・執筆活動・ライターなど</t>
    <phoneticPr fontId="2"/>
  </si>
  <si>
    <t>小物類の製造・販売、インターネットショップの運営など</t>
    <rPh sb="0" eb="2">
      <t>コモノ</t>
    </rPh>
    <rPh sb="2" eb="3">
      <t>ルイ</t>
    </rPh>
    <rPh sb="4" eb="6">
      <t>セイゾウ</t>
    </rPh>
    <rPh sb="7" eb="9">
      <t>ハンバイ</t>
    </rPh>
    <rPh sb="22" eb="24">
      <t>ウンエイ</t>
    </rPh>
    <phoneticPr fontId="2"/>
  </si>
  <si>
    <t>飲食店・小売店・コンビニのスタッフ</t>
    <rPh sb="0" eb="2">
      <t>インショク</t>
    </rPh>
    <rPh sb="2" eb="3">
      <t>テン</t>
    </rPh>
    <rPh sb="4" eb="6">
      <t>コウリ</t>
    </rPh>
    <rPh sb="6" eb="7">
      <t>テン</t>
    </rPh>
    <phoneticPr fontId="2"/>
  </si>
  <si>
    <t>試験監督・採点手伝い・添削など</t>
    <rPh sb="0" eb="2">
      <t>シケン</t>
    </rPh>
    <rPh sb="2" eb="4">
      <t>カントク</t>
    </rPh>
    <rPh sb="5" eb="7">
      <t>サイテン</t>
    </rPh>
    <rPh sb="7" eb="9">
      <t>テツダ</t>
    </rPh>
    <rPh sb="11" eb="13">
      <t>テンサク</t>
    </rPh>
    <phoneticPr fontId="2"/>
  </si>
  <si>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2"/>
  </si>
  <si>
    <r>
      <rPr>
        <sz val="9"/>
        <color rgb="FFFF0000"/>
        <rFont val="メイリオ"/>
        <family val="3"/>
        <charset val="128"/>
      </rPr>
      <t>副業・兼業</t>
    </r>
    <r>
      <rPr>
        <sz val="9"/>
        <rFont val="メイリオ"/>
        <family val="3"/>
        <charset val="128"/>
      </rPr>
      <t>は、企業や団体等から業務を請け負う形のものですか。</t>
    </r>
    <phoneticPr fontId="2"/>
  </si>
  <si>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2"/>
  </si>
  <si>
    <r>
      <t>（旧）設問文</t>
    </r>
    <r>
      <rPr>
        <sz val="9"/>
        <color rgb="FFFF0000"/>
        <rFont val="メイリオ"/>
        <family val="3"/>
        <charset val="128"/>
      </rPr>
      <t xml:space="preserve">
昨年12月時点</t>
    </r>
    <r>
      <rPr>
        <sz val="9"/>
        <rFont val="メイリオ"/>
        <family val="3"/>
        <charset val="128"/>
      </rPr>
      <t>、あなたは</t>
    </r>
    <r>
      <rPr>
        <sz val="9"/>
        <color rgb="FFFF0000"/>
        <rFont val="メイリオ"/>
        <family val="3"/>
        <charset val="128"/>
      </rPr>
      <t>副業</t>
    </r>
    <r>
      <rPr>
        <sz val="9"/>
        <rFont val="メイリオ"/>
        <family val="3"/>
        <charset val="128"/>
      </rPr>
      <t>をしていましたか。していた場合は、平均的な</t>
    </r>
    <r>
      <rPr>
        <sz val="9"/>
        <color rgb="FFFF0000"/>
        <rFont val="メイリオ"/>
        <family val="3"/>
        <charset val="128"/>
      </rPr>
      <t>1週間の</t>
    </r>
    <r>
      <rPr>
        <sz val="9"/>
        <rFont val="メイリオ"/>
        <family val="3"/>
        <charset val="128"/>
      </rPr>
      <t>副業の総労働時間をお答えください。
JPSED2016のQ42改変
Q42は「昨年12月時点」→他設問と揃えるために1年</t>
    </r>
    <r>
      <rPr>
        <sz val="9"/>
        <color theme="1"/>
        <rFont val="メイリオ"/>
        <family val="3"/>
        <charset val="128"/>
      </rPr>
      <t>間
GT表記変更（対象者）
文言修正（2018）</t>
    </r>
    <rPh sb="1" eb="2">
      <t>キュウ</t>
    </rPh>
    <rPh sb="3" eb="5">
      <t>セツモン</t>
    </rPh>
    <rPh sb="5" eb="6">
      <t>ブン</t>
    </rPh>
    <rPh sb="7" eb="9">
      <t>サクネン</t>
    </rPh>
    <rPh sb="11" eb="12">
      <t>ガツ</t>
    </rPh>
    <rPh sb="12" eb="14">
      <t>ジテン</t>
    </rPh>
    <rPh sb="19" eb="21">
      <t>フクギョウ</t>
    </rPh>
    <rPh sb="34" eb="36">
      <t>バアイ</t>
    </rPh>
    <rPh sb="38" eb="41">
      <t>ヘイキンテキ</t>
    </rPh>
    <rPh sb="43" eb="45">
      <t>シュウカン</t>
    </rPh>
    <rPh sb="46" eb="48">
      <t>フクギョウ</t>
    </rPh>
    <rPh sb="49" eb="50">
      <t>ソウ</t>
    </rPh>
    <rPh sb="50" eb="52">
      <t>ロウドウ</t>
    </rPh>
    <rPh sb="52" eb="54">
      <t>ジカン</t>
    </rPh>
    <rPh sb="56" eb="57">
      <t>コタ</t>
    </rPh>
    <rPh sb="120" eb="122">
      <t>モンゴン</t>
    </rPh>
    <rPh sb="122" eb="124">
      <t>シュウセイ</t>
    </rPh>
    <phoneticPr fontId="2"/>
  </si>
  <si>
    <t>自営業主・家族従業者（飲食店・卸小売店・農業等の家族従業者）・内職</t>
    <rPh sb="0" eb="3">
      <t>ジエイギョウ</t>
    </rPh>
    <rPh sb="3" eb="4">
      <t>シュ</t>
    </rPh>
    <rPh sb="31" eb="33">
      <t>ナイショク</t>
    </rPh>
    <phoneticPr fontId="2"/>
  </si>
  <si>
    <t>追加（2017）
継続サンプルの表示条件変更（2018）</t>
    <rPh sb="0" eb="2">
      <t>ツイカ</t>
    </rPh>
    <rPh sb="9" eb="11">
      <t>ケイゾク</t>
    </rPh>
    <rPh sb="16" eb="18">
      <t>ヒョウジ</t>
    </rPh>
    <rPh sb="18" eb="20">
      <t>ジョウケン</t>
    </rPh>
    <rPh sb="20" eb="22">
      <t>ヘンコウ</t>
    </rPh>
    <phoneticPr fontId="2"/>
  </si>
  <si>
    <t>＜前の勤務先の入社年月と退職年月＞
※「前の勤務先」とは、昨年12月時点についていた仕事のひとつ前の仕事をさします。</t>
    <rPh sb="1" eb="2">
      <t>マエ</t>
    </rPh>
    <rPh sb="3" eb="6">
      <t>キンムサキ</t>
    </rPh>
    <phoneticPr fontId="2"/>
  </si>
  <si>
    <r>
      <rPr>
        <strike/>
        <sz val="9"/>
        <color theme="1"/>
        <rFont val="メイリオ"/>
        <family val="3"/>
        <charset val="128"/>
      </rPr>
      <t>※月収×12か月分＋賞与・ボーナスの金額をお答えください。</t>
    </r>
    <r>
      <rPr>
        <strike/>
        <sz val="9"/>
        <color rgb="FFFF66FF"/>
        <rFont val="メイリオ"/>
        <family val="3"/>
        <charset val="128"/>
      </rPr>
      <t xml:space="preserve">
</t>
    </r>
    <r>
      <rPr>
        <sz val="9"/>
        <rFont val="メイリオ"/>
        <family val="3"/>
        <charset val="128"/>
      </rPr>
      <t>※副業からの収入は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ゲッシュウ</t>
    </rPh>
    <rPh sb="7" eb="9">
      <t>ゲツブン</t>
    </rPh>
    <rPh sb="10" eb="12">
      <t>ショウヨ</t>
    </rPh>
    <rPh sb="18" eb="20">
      <t>キンガク</t>
    </rPh>
    <rPh sb="22" eb="23">
      <t>コタ</t>
    </rPh>
    <rPh sb="31" eb="33">
      <t>フクギョウ</t>
    </rPh>
    <rPh sb="39" eb="40">
      <t>フク</t>
    </rPh>
    <rPh sb="43" eb="45">
      <t>ショウヨ</t>
    </rPh>
    <rPh sb="51" eb="52">
      <t>フク</t>
    </rPh>
    <phoneticPr fontId="2"/>
  </si>
  <si>
    <r>
      <t xml:space="preserve">（旧）
昨年1年間少しでも働いた人（休んでいた含む）(Q20-1,Q20-2,Q20-3いずれかの月=1-4 or Q20-4=1-6)
</t>
    </r>
    <r>
      <rPr>
        <sz val="8"/>
        <color theme="1"/>
        <rFont val="メイリオ"/>
        <family val="3"/>
        <charset val="128"/>
      </rPr>
      <t>赤字部分変更、文言変更（2018）</t>
    </r>
    <rPh sb="1" eb="2">
      <t>キュウ</t>
    </rPh>
    <rPh sb="70" eb="72">
      <t>アカジ</t>
    </rPh>
    <rPh sb="72" eb="74">
      <t>ブブン</t>
    </rPh>
    <rPh sb="74" eb="76">
      <t>ヘンコウ</t>
    </rPh>
    <rPh sb="77" eb="79">
      <t>モンゴン</t>
    </rPh>
    <rPh sb="79" eb="81">
      <t>ヘンコウ</t>
    </rPh>
    <phoneticPr fontId="2"/>
  </si>
  <si>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2"/>
  </si>
  <si>
    <t>自営業主・家族従業者（飲食店・卸小売店・農業等の家族従業者）・内職として働いていた</t>
    <rPh sb="0" eb="3">
      <t>ジエイギョウ</t>
    </rPh>
    <rPh sb="3" eb="4">
      <t>シュ</t>
    </rPh>
    <rPh sb="31" eb="33">
      <t>ナイショク</t>
    </rPh>
    <rPh sb="36" eb="37">
      <t>ハタラ</t>
    </rPh>
    <phoneticPr fontId="3"/>
  </si>
  <si>
    <t>Q16-1</t>
  </si>
  <si>
    <t>Q16-2</t>
  </si>
  <si>
    <t>Q16-3</t>
  </si>
  <si>
    <t>Q50-1</t>
  </si>
  <si>
    <t>Q50-2</t>
  </si>
  <si>
    <t>Q76-1</t>
  </si>
  <si>
    <t>Q76-2</t>
  </si>
  <si>
    <t>Q76-3</t>
  </si>
  <si>
    <t>Q76-4</t>
  </si>
  <si>
    <t>Q76-5</t>
  </si>
  <si>
    <t>Q76-6</t>
  </si>
  <si>
    <t>Q76-7</t>
  </si>
  <si>
    <t>Q76-8</t>
  </si>
  <si>
    <t>２. 配偶者が仕事に就いた（就職した・起業した）</t>
    <rPh sb="3" eb="6">
      <t>ハイグウシャ</t>
    </rPh>
    <rPh sb="7" eb="9">
      <t>シゴト</t>
    </rPh>
    <rPh sb="10" eb="11">
      <t>ツ</t>
    </rPh>
    <rPh sb="14" eb="16">
      <t>シュウショク</t>
    </rPh>
    <rPh sb="19" eb="21">
      <t>キギョウ</t>
    </rPh>
    <phoneticPr fontId="2"/>
  </si>
  <si>
    <t>１. 配偶者が仕事を辞めた・退職した</t>
    <rPh sb="3" eb="6">
      <t>ハイグウシャ</t>
    </rPh>
    <rPh sb="7" eb="9">
      <t>シゴト</t>
    </rPh>
    <rPh sb="10" eb="11">
      <t>ヤ</t>
    </rPh>
    <rPh sb="14" eb="16">
      <t>タイショク</t>
    </rPh>
    <phoneticPr fontId="2"/>
  </si>
  <si>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2"/>
  </si>
  <si>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2"/>
  </si>
  <si>
    <t>５. あてはまるものはない</t>
    <phoneticPr fontId="2"/>
  </si>
  <si>
    <t>３. 自分が引っ越しを伴う転勤をした（家族帯同）</t>
    <rPh sb="3" eb="5">
      <t>ジブン</t>
    </rPh>
    <rPh sb="6" eb="7">
      <t>ヒ</t>
    </rPh>
    <rPh sb="8" eb="9">
      <t>コ</t>
    </rPh>
    <rPh sb="11" eb="12">
      <t>トモナ</t>
    </rPh>
    <rPh sb="13" eb="15">
      <t>テンキン</t>
    </rPh>
    <rPh sb="19" eb="21">
      <t>カゾク</t>
    </rPh>
    <rPh sb="21" eb="23">
      <t>タイドウ</t>
    </rPh>
    <phoneticPr fontId="2"/>
  </si>
  <si>
    <t>４. 自分が引っ越しを伴う転勤をした（単身赴任）</t>
    <rPh sb="3" eb="5">
      <t>ジブン</t>
    </rPh>
    <rPh sb="6" eb="7">
      <t>ヒ</t>
    </rPh>
    <rPh sb="8" eb="9">
      <t>コ</t>
    </rPh>
    <rPh sb="11" eb="12">
      <t>トモナ</t>
    </rPh>
    <rPh sb="13" eb="15">
      <t>テンキン</t>
    </rPh>
    <rPh sb="19" eb="21">
      <t>タンシン</t>
    </rPh>
    <rPh sb="21" eb="23">
      <t>フニン</t>
    </rPh>
    <phoneticPr fontId="2"/>
  </si>
  <si>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2"/>
  </si>
  <si>
    <t>前の職場からの紹介</t>
    <rPh sb="0" eb="1">
      <t>マエ</t>
    </rPh>
    <rPh sb="2" eb="4">
      <t>ショクバ</t>
    </rPh>
    <rPh sb="7" eb="9">
      <t>ショウカイ</t>
    </rPh>
    <phoneticPr fontId="2"/>
  </si>
  <si>
    <t>選択肢追加（2019）</t>
    <rPh sb="0" eb="3">
      <t>センタクシ</t>
    </rPh>
    <rPh sb="3" eb="5">
      <t>ツイカ</t>
    </rPh>
    <phoneticPr fontId="2"/>
  </si>
  <si>
    <t>「早期退職・退職勧奨」から分化（2019）</t>
    <rPh sb="13" eb="15">
      <t>ブンカ</t>
    </rPh>
    <phoneticPr fontId="2"/>
  </si>
  <si>
    <t>転籍</t>
    <rPh sb="0" eb="2">
      <t>テンセキ</t>
    </rPh>
    <phoneticPr fontId="2"/>
  </si>
  <si>
    <t>早期退職</t>
    <phoneticPr fontId="2"/>
  </si>
  <si>
    <t>退職勧奨</t>
    <phoneticPr fontId="2"/>
  </si>
  <si>
    <t>家業を継ぐため、家族の仕事を手伝うため</t>
    <phoneticPr fontId="2"/>
  </si>
  <si>
    <t>○</t>
  </si>
  <si>
    <t>23</t>
    <phoneticPr fontId="2"/>
  </si>
  <si>
    <t>翻訳・通訳</t>
    <rPh sb="0" eb="2">
      <t>ホンヤク</t>
    </rPh>
    <rPh sb="3" eb="5">
      <t>ツウヤク</t>
    </rPh>
    <phoneticPr fontId="2"/>
  </si>
  <si>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2"/>
  </si>
  <si>
    <r>
      <t>介護・看護スタッフ、</t>
    </r>
    <r>
      <rPr>
        <strike/>
        <sz val="9"/>
        <color rgb="FF00B050"/>
        <rFont val="メイリオ"/>
        <family val="3"/>
        <charset val="128"/>
      </rPr>
      <t>育児スタッフ（</t>
    </r>
    <r>
      <rPr>
        <sz val="9"/>
        <rFont val="メイリオ"/>
        <family val="3"/>
        <charset val="128"/>
      </rPr>
      <t>保育士・ベビーシッター</t>
    </r>
    <r>
      <rPr>
        <strike/>
        <sz val="9"/>
        <color rgb="FF00B050"/>
        <rFont val="メイリオ"/>
        <family val="3"/>
        <charset val="128"/>
      </rPr>
      <t>など）</t>
    </r>
    <rPh sb="0" eb="2">
      <t>カイゴ</t>
    </rPh>
    <rPh sb="3" eb="5">
      <t>カンゴ</t>
    </rPh>
    <rPh sb="10" eb="12">
      <t>イクジ</t>
    </rPh>
    <rPh sb="17" eb="20">
      <t>ホイクシ</t>
    </rPh>
    <phoneticPr fontId="2"/>
  </si>
  <si>
    <r>
      <t>制作・クリエイター</t>
    </r>
    <r>
      <rPr>
        <sz val="9"/>
        <color rgb="FF00B050"/>
        <rFont val="メイリオ"/>
        <family val="3"/>
        <charset val="128"/>
      </rPr>
      <t>・システム開発・Web</t>
    </r>
    <r>
      <rPr>
        <sz val="9"/>
        <rFont val="メイリオ"/>
        <family val="3"/>
        <charset val="128"/>
      </rPr>
      <t>（デザイン・イラスト・漫画、写真、音楽など）</t>
    </r>
    <rPh sb="0" eb="2">
      <t>セイサク</t>
    </rPh>
    <rPh sb="14" eb="16">
      <t>カイハツ</t>
    </rPh>
    <rPh sb="31" eb="33">
      <t>マンガ</t>
    </rPh>
    <rPh sb="34" eb="36">
      <t>シャシン</t>
    </rPh>
    <rPh sb="37" eb="39">
      <t>オンガク</t>
    </rPh>
    <phoneticPr fontId="2"/>
  </si>
  <si>
    <t>選択肢変更（2019）</t>
    <rPh sb="0" eb="3">
      <t>センタクシ</t>
    </rPh>
    <rPh sb="3" eb="5">
      <t>ヘンコウ</t>
    </rPh>
    <phoneticPr fontId="2"/>
  </si>
  <si>
    <t>選択肢削除（2019）</t>
    <rPh sb="0" eb="3">
      <t>センタクシ</t>
    </rPh>
    <rPh sb="3" eb="5">
      <t>サクジョ</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</si>
  <si>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</si>
  <si>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t>ここからは、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のことをおたずねします。</t>
    </r>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</si>
  <si>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</si>
  <si>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</si>
  <si>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</si>
  <si>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</si>
  <si>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あなたに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</si>
  <si>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</si>
  <si>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</si>
  <si>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</si>
  <si>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</si>
  <si>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</si>
  <si>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の収入の状況についておたずねします。</t>
    </r>
    <rPh sb="20" eb="22">
      <t>シュウニュウ</t>
    </rPh>
    <rPh sb="23" eb="25">
      <t>ジョウキョウ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</si>
  <si>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</si>
  <si>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</si>
  <si>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</si>
  <si>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、あなたの担当している仕事は前年（2016年）と比べてレベルアップしましたか。</t>
    </r>
    <rPh sb="23" eb="25">
      <t>タントウ</t>
    </rPh>
    <rPh sb="29" eb="31">
      <t>シゴト</t>
    </rPh>
    <rPh sb="32" eb="34">
      <t>ゼンネン</t>
    </rPh>
    <rPh sb="39" eb="40">
      <t>ネン</t>
    </rPh>
    <rPh sb="42" eb="43">
      <t>クラ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</si>
  <si>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</si>
  <si>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</si>
  <si>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</si>
  <si>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の職場環境についておたずねします。</t>
    </r>
    <rPh sb="20" eb="22">
      <t>ショクバ</t>
    </rPh>
    <rPh sb="22" eb="24">
      <t>カンキョウ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</si>
  <si>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</si>
  <si>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</si>
  <si>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</si>
  <si>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t>あなたは、</t>
    </r>
    <r>
      <rPr>
        <sz val="9"/>
        <color rgb="FFFF0000"/>
        <rFont val="メイリオ"/>
        <family val="3"/>
        <charset val="128"/>
      </rPr>
      <t>昨年１年間（</t>
    </r>
    <r>
      <rPr>
        <sz val="9"/>
        <color rgb="FF00B050"/>
        <rFont val="メイリオ"/>
        <family val="3"/>
        <charset val="128"/>
      </rPr>
      <t>2018</t>
    </r>
    <r>
      <rPr>
        <sz val="9"/>
        <color rgb="FFFF0000"/>
        <rFont val="メイリオ"/>
        <family val="3"/>
        <charset val="128"/>
      </rPr>
      <t>年1月～12月）</t>
    </r>
    <r>
      <rPr>
        <sz val="9"/>
        <rFont val="メイリオ"/>
        <family val="3"/>
        <charset val="128"/>
      </rPr>
      <t>、ご自分の仕事と家庭生活の両立についてストレスを感じましたか。</t>
    </r>
    <rPh sb="15" eb="16">
      <t>ネン</t>
    </rPh>
    <rPh sb="47" eb="48">
      <t>カン</t>
    </rPh>
    <phoneticPr fontId="2"/>
  </si>
  <si>
    <r>
      <t>あなたが、</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</si>
  <si>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</si>
  <si>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</si>
  <si>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</si>
  <si>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</si>
  <si>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</si>
  <si>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</si>
  <si>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</si>
  <si>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color theme="1"/>
        <rFont val="メイリオ"/>
        <family val="3"/>
        <charset val="128"/>
      </rPr>
      <t>※昨年1年間（</t>
    </r>
    <r>
      <rPr>
        <sz val="9"/>
        <color rgb="FF00B050"/>
        <rFont val="メイリオ"/>
        <family val="3"/>
        <charset val="128"/>
      </rPr>
      <t>2018</t>
    </r>
    <r>
      <rPr>
        <sz val="9"/>
        <color theme="1"/>
        <rFont val="メイリオ"/>
        <family val="3"/>
        <charset val="128"/>
      </rPr>
      <t>年1月～12月）の</t>
    </r>
    <r>
      <rPr>
        <sz val="9"/>
        <color rgb="FFFF0000"/>
        <rFont val="メイリオ"/>
        <family val="3"/>
        <charset val="128"/>
      </rPr>
      <t>主な仕事以外</t>
    </r>
    <r>
      <rPr>
        <sz val="9"/>
        <color theme="1"/>
        <rFont val="メイリオ"/>
        <family val="3"/>
        <charset val="128"/>
      </rPr>
      <t>の収入を伴う</t>
    </r>
    <r>
      <rPr>
        <sz val="9"/>
        <color rgb="FFFF0000"/>
        <rFont val="メイリオ"/>
        <family val="3"/>
        <charset val="128"/>
      </rPr>
      <t>労働（副業・兼業）</t>
    </r>
    <r>
      <rPr>
        <sz val="9"/>
        <color theme="1"/>
        <rFont val="メイリオ"/>
        <family val="3"/>
        <charset val="128"/>
      </rPr>
      <t>のなかで、</t>
    </r>
    <r>
      <rPr>
        <sz val="9"/>
        <color rgb="FFFF0000"/>
        <rFont val="メイリオ"/>
        <family val="3"/>
        <charset val="128"/>
      </rPr>
      <t>収入が一番多い仕事</t>
    </r>
    <r>
      <rPr>
        <sz val="9"/>
        <color theme="1"/>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</si>
  <si>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収入を伴う労働（副業・兼業）をした方は、収入の多い2つまで、就業形態、仕事内容を教えてください。
※株取引や家賃収入などは、含みません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45" eb="46">
      <t>ホウ</t>
    </rPh>
    <rPh sb="48" eb="50">
      <t>シュウニュウ</t>
    </rPh>
    <rPh sb="51" eb="52">
      <t>オオ</t>
    </rPh>
    <rPh sb="58" eb="60">
      <t>シュウギョウ</t>
    </rPh>
    <rPh sb="60" eb="62">
      <t>ケイタイ</t>
    </rPh>
    <rPh sb="63" eb="65">
      <t>シゴト</t>
    </rPh>
    <rPh sb="65" eb="67">
      <t>ナイヨウ</t>
    </rPh>
    <rPh sb="68" eb="69">
      <t>オシ</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</si>
  <si>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</si>
  <si>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t>
    </r>
    <r>
      <rPr>
        <sz val="9"/>
        <color rgb="FF00B050"/>
        <rFont val="ＭＳ Ｐゴシック"/>
        <family val="3"/>
        <charset val="128"/>
      </rPr>
      <t>2018</t>
    </r>
    <r>
      <rPr>
        <sz val="9"/>
        <rFont val="ＭＳ Ｐゴシック"/>
        <family val="3"/>
        <charset val="128"/>
      </rPr>
      <t>年1月～12月）の
平均的な</t>
    </r>
    <r>
      <rPr>
        <sz val="9"/>
        <color rgb="FFFF0000"/>
        <rFont val="ＭＳ Ｐゴシック"/>
        <family val="3"/>
        <charset val="128"/>
      </rPr>
      <t>1週間</t>
    </r>
    <r>
      <rPr>
        <sz val="9"/>
        <rFont val="ＭＳ Ｐゴシック"/>
        <family val="3"/>
        <charset val="128"/>
      </rPr>
      <t>の副業</t>
    </r>
    <r>
      <rPr>
        <sz val="9"/>
        <color theme="1"/>
        <rFont val="ＭＳ Ｐゴシック"/>
        <family val="3"/>
        <charset val="128"/>
      </rPr>
      <t>・兼業の労働</t>
    </r>
    <r>
      <rPr>
        <sz val="9"/>
        <rFont val="ＭＳ Ｐゴシック"/>
        <family val="3"/>
        <charset val="128"/>
      </rPr>
      <t>時間は、合計で○○時間
とお答えになりました。 
間違いがなければ「次のページ」ボタンを押してください。
訂正がある場合は「戻る」ボタンを押して再度ご入力ください。</t>
    </r>
    <rPh sb="31" eb="33">
      <t>ケンギョウ</t>
    </rPh>
    <phoneticPr fontId="6"/>
  </si>
  <si>
    <r>
      <t>選択肢は、年：1930～</t>
    </r>
    <r>
      <rPr>
        <sz val="9"/>
        <color rgb="FF00B050"/>
        <rFont val="メイリオ"/>
        <family val="3"/>
        <charset val="128"/>
      </rPr>
      <t>2018</t>
    </r>
    <r>
      <rPr>
        <sz val="9"/>
        <rFont val="メイリオ"/>
        <family val="3"/>
        <charset val="128"/>
      </rPr>
      <t>／月：1～12
Q3で回答した自分の誕生年以降のみ表示</t>
    </r>
    <phoneticPr fontId="2"/>
  </si>
  <si>
    <r>
      <t>選択肢は、年：1930～</t>
    </r>
    <r>
      <rPr>
        <sz val="9"/>
        <color rgb="FF00B050"/>
        <rFont val="メイリオ"/>
        <family val="3"/>
        <charset val="128"/>
      </rPr>
      <t>2018</t>
    </r>
    <r>
      <rPr>
        <sz val="9"/>
        <color theme="1"/>
        <rFont val="メイリオ"/>
        <family val="3"/>
        <charset val="128"/>
      </rPr>
      <t>／月：1～12
Q3で回答した自分の誕生年以降のみ表示</t>
    </r>
    <rPh sb="0" eb="3">
      <t>センタクシ</t>
    </rPh>
    <rPh sb="5" eb="6">
      <t>ネン</t>
    </rPh>
    <rPh sb="17" eb="18">
      <t>ツキ</t>
    </rPh>
    <rPh sb="27" eb="29">
      <t>カイトウ</t>
    </rPh>
    <rPh sb="31" eb="33">
      <t>ジブン</t>
    </rPh>
    <rPh sb="34" eb="36">
      <t>タンジョウ</t>
    </rPh>
    <rPh sb="36" eb="37">
      <t>ドシ</t>
    </rPh>
    <rPh sb="37" eb="39">
      <t>イコウ</t>
    </rPh>
    <rPh sb="41" eb="43">
      <t>ヒョウジ</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</si>
  <si>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の以下の収入（税込みの実績）を教えてください。</t>
    </r>
    <rPh sb="19" eb="21">
      <t>イカ</t>
    </rPh>
    <rPh sb="22" eb="24">
      <t>シュウニュウ</t>
    </rPh>
    <rPh sb="33" eb="34">
      <t>オシ</t>
    </rPh>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</si>
  <si>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</si>
  <si>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2"/>
  </si>
  <si>
    <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に、就職活動を行いましたか。</t>
    </r>
    <phoneticPr fontId="2"/>
  </si>
  <si>
    <t>一昨年（2016年）12月時点</t>
    <rPh sb="0" eb="3">
      <t>イッサクネン</t>
    </rPh>
    <rPh sb="8" eb="9">
      <t>ネン</t>
    </rPh>
    <rPh sb="12" eb="13">
      <t>ガツ</t>
    </rPh>
    <rPh sb="13" eb="15">
      <t>ジテン</t>
    </rPh>
    <phoneticPr fontId="2"/>
  </si>
  <si>
    <t>昨年（2017年）12月時点</t>
    <rPh sb="0" eb="2">
      <t>サクネン</t>
    </rPh>
    <rPh sb="7" eb="8">
      <t>ネン</t>
    </rPh>
    <rPh sb="11" eb="12">
      <t>ガツ</t>
    </rPh>
    <rPh sb="12" eb="14">
      <t>ジテン</t>
    </rPh>
    <phoneticPr fontId="2"/>
  </si>
  <si>
    <t>一昨年（2016年）12月時点は働いていない</t>
    <rPh sb="16" eb="17">
      <t>ハタラ</t>
    </rPh>
    <phoneticPr fontId="2"/>
  </si>
  <si>
    <t>JPSED2019追加設問（坂本さん）</t>
    <rPh sb="14" eb="16">
      <t>サカモト</t>
    </rPh>
    <phoneticPr fontId="2"/>
  </si>
  <si>
    <t>残業を行って、すべての残業時間に残業代が支払われた</t>
    <rPh sb="0" eb="2">
      <t>ザンギョウ</t>
    </rPh>
    <rPh sb="3" eb="4">
      <t>オコナ</t>
    </rPh>
    <rPh sb="11" eb="16">
      <t>ザンギョウジカンイ</t>
    </rPh>
    <rPh sb="16" eb="19">
      <t>ザンギョウダイ</t>
    </rPh>
    <rPh sb="20" eb="22">
      <t>シハラ</t>
    </rPh>
    <phoneticPr fontId="2"/>
  </si>
  <si>
    <t>残業を行った</t>
    <rPh sb="0" eb="2">
      <t>ザンギョウ</t>
    </rPh>
    <rPh sb="3" eb="4">
      <t>ギョウ</t>
    </rPh>
    <phoneticPr fontId="2"/>
  </si>
  <si>
    <t>残業は行わなかった</t>
    <rPh sb="0" eb="2">
      <t>ザンギョウ</t>
    </rPh>
    <rPh sb="3" eb="4">
      <t>オコナ</t>
    </rPh>
    <phoneticPr fontId="2"/>
  </si>
  <si>
    <t>今より増やしたい</t>
    <rPh sb="0" eb="1">
      <t>イマ</t>
    </rPh>
    <rPh sb="3" eb="4">
      <t>フ</t>
    </rPh>
    <phoneticPr fontId="2"/>
  </si>
  <si>
    <t>今より減らしたい</t>
    <rPh sb="0" eb="1">
      <t>イマ</t>
    </rPh>
    <rPh sb="3" eb="4">
      <t>ヘ</t>
    </rPh>
    <phoneticPr fontId="2"/>
  </si>
  <si>
    <t>JPSED2019追加設問（孫さん）</t>
    <phoneticPr fontId="2"/>
  </si>
  <si>
    <t>とくに希望はない</t>
    <rPh sb="3" eb="5">
      <t>キボウ</t>
    </rPh>
    <phoneticPr fontId="2"/>
  </si>
  <si>
    <t>できる</t>
    <phoneticPr fontId="2"/>
  </si>
  <si>
    <t>できない</t>
    <phoneticPr fontId="2"/>
  </si>
  <si>
    <t>どの程度、仕事時間を増やしたい、もしくは減らしたいですか。</t>
    <rPh sb="2" eb="4">
      <t>テイド</t>
    </rPh>
    <rPh sb="5" eb="7">
      <t>シゴト</t>
    </rPh>
    <rPh sb="7" eb="9">
      <t>ジカン</t>
    </rPh>
    <rPh sb="10" eb="11">
      <t>フ</t>
    </rPh>
    <rPh sb="20" eb="21">
      <t>ヘ</t>
    </rPh>
    <phoneticPr fontId="2"/>
  </si>
  <si>
    <t>週に（　　　　　）時間　増やしたい</t>
    <rPh sb="0" eb="1">
      <t>シュウ</t>
    </rPh>
    <rPh sb="12" eb="13">
      <t>フ</t>
    </rPh>
    <phoneticPr fontId="2"/>
  </si>
  <si>
    <t>週に（　　　　　）時間　減らしたい</t>
    <rPh sb="0" eb="1">
      <t>シュウ</t>
    </rPh>
    <rPh sb="12" eb="13">
      <t>ヘ</t>
    </rPh>
    <phoneticPr fontId="2"/>
  </si>
  <si>
    <t>－</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</si>
  <si>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2"/>
  </si>
  <si>
    <t>適した仕事がないため</t>
    <rPh sb="0" eb="1">
      <t>テキ</t>
    </rPh>
    <rPh sb="3" eb="5">
      <t>シゴト</t>
    </rPh>
    <phoneticPr fontId="2"/>
  </si>
  <si>
    <r>
      <t>あてはまるもの（回答は</t>
    </r>
    <r>
      <rPr>
        <sz val="9"/>
        <color rgb="FFFF0000"/>
        <rFont val="メイリオ"/>
        <family val="3"/>
        <charset val="128"/>
      </rPr>
      <t>いくつでも</t>
    </r>
    <r>
      <rPr>
        <sz val="9"/>
        <color rgb="FF00B050"/>
        <rFont val="メイリオ"/>
        <family val="3"/>
        <charset val="128"/>
      </rPr>
      <t>）</t>
    </r>
    <phoneticPr fontId="2"/>
  </si>
  <si>
    <t>勤務制度など会社都合のため</t>
    <rPh sb="0" eb="2">
      <t>キンム</t>
    </rPh>
    <rPh sb="2" eb="4">
      <t>セイド</t>
    </rPh>
    <rPh sb="6" eb="8">
      <t>カイシャ</t>
    </rPh>
    <rPh sb="8" eb="10">
      <t>ツゴウ</t>
    </rPh>
    <phoneticPr fontId="2"/>
  </si>
  <si>
    <t>２</t>
  </si>
  <si>
    <t>6ケタ。1～999999。</t>
    <phoneticPr fontId="2"/>
  </si>
  <si>
    <t>JPSED2019追加設問（大嶋さん）</t>
    <rPh sb="14" eb="16">
      <t>オオシマ</t>
    </rPh>
    <phoneticPr fontId="2"/>
  </si>
  <si>
    <t>仕事についていない期間はなかった</t>
    <rPh sb="0" eb="2">
      <t>シゴト</t>
    </rPh>
    <rPh sb="9" eb="11">
      <t>キカン</t>
    </rPh>
    <phoneticPr fontId="2"/>
  </si>
  <si>
    <t>仕事についていない期間があった</t>
    <rPh sb="0" eb="2">
      <t>シゴト</t>
    </rPh>
    <rPh sb="9" eb="11">
      <t>キカン</t>
    </rPh>
    <phoneticPr fontId="2"/>
  </si>
  <si>
    <r>
      <t>仕事上のイベント（</t>
    </r>
    <r>
      <rPr>
        <sz val="10"/>
        <color rgb="FFFF0000"/>
        <rFont val="メイリオ"/>
        <family val="3"/>
        <charset val="128"/>
      </rPr>
      <t>配偶者</t>
    </r>
    <r>
      <rPr>
        <sz val="10"/>
        <rFont val="メイリオ"/>
        <family val="3"/>
        <charset val="128"/>
      </rPr>
      <t>の離職、入職）</t>
    </r>
    <rPh sb="0" eb="3">
      <t>シゴトジョウ</t>
    </rPh>
    <rPh sb="9" eb="12">
      <t>ハイグウシャ</t>
    </rPh>
    <phoneticPr fontId="2"/>
  </si>
  <si>
    <r>
      <t>初職質問に対する、</t>
    </r>
    <r>
      <rPr>
        <sz val="9"/>
        <color rgb="FF00B050"/>
        <rFont val="メイリオ"/>
        <family val="3"/>
        <charset val="128"/>
      </rPr>
      <t>JPSED2019</t>
    </r>
    <r>
      <rPr>
        <sz val="9"/>
        <rFont val="メイリオ"/>
        <family val="3"/>
        <charset val="128"/>
      </rPr>
      <t>聴取対象の考え方
【継続サンプル】
・「</t>
    </r>
    <r>
      <rPr>
        <sz val="9"/>
        <color rgb="FF00B050"/>
        <rFont val="メイリオ"/>
        <family val="3"/>
        <charset val="128"/>
      </rPr>
      <t>2018</t>
    </r>
    <r>
      <rPr>
        <sz val="9"/>
        <rFont val="メイリオ"/>
        <family val="3"/>
        <charset val="128"/>
      </rPr>
      <t>で初職データなし」かつ「</t>
    </r>
    <r>
      <rPr>
        <sz val="9"/>
        <color rgb="FF00B050"/>
        <rFont val="メイリオ"/>
        <family val="3"/>
        <charset val="128"/>
      </rPr>
      <t>2019</t>
    </r>
    <r>
      <rPr>
        <sz val="9"/>
        <rFont val="メイリオ"/>
        <family val="3"/>
        <charset val="128"/>
      </rPr>
      <t>で退職1回以上」→表示条件①、②
・「</t>
    </r>
    <r>
      <rPr>
        <sz val="9"/>
        <color rgb="FF00B050"/>
        <rFont val="メイリオ"/>
        <family val="3"/>
        <charset val="128"/>
      </rPr>
      <t>2018</t>
    </r>
    <r>
      <rPr>
        <sz val="9"/>
        <rFont val="メイリオ"/>
        <family val="3"/>
        <charset val="128"/>
      </rPr>
      <t>で在学中」かつ「</t>
    </r>
    <r>
      <rPr>
        <sz val="9"/>
        <color rgb="FF00B050"/>
        <rFont val="メイリオ"/>
        <family val="3"/>
        <charset val="128"/>
      </rPr>
      <t>2019</t>
    </r>
    <r>
      <rPr>
        <sz val="9"/>
        <rFont val="メイリオ"/>
        <family val="3"/>
        <charset val="128"/>
      </rPr>
      <t>で卒業」 かつ 「</t>
    </r>
    <r>
      <rPr>
        <sz val="9"/>
        <color rgb="FF00B050"/>
        <rFont val="メイリオ"/>
        <family val="3"/>
        <charset val="128"/>
      </rPr>
      <t>2018</t>
    </r>
    <r>
      <rPr>
        <sz val="9"/>
        <rFont val="メイリオ"/>
        <family val="3"/>
        <charset val="128"/>
      </rPr>
      <t>在学学校に応じた年齢」 かつ 「</t>
    </r>
    <r>
      <rPr>
        <sz val="9"/>
        <color rgb="FF00B050"/>
        <rFont val="メイリオ"/>
        <family val="3"/>
        <charset val="128"/>
      </rPr>
      <t>2019</t>
    </r>
    <r>
      <rPr>
        <sz val="9"/>
        <rFont val="メイリオ"/>
        <family val="3"/>
        <charset val="128"/>
      </rPr>
      <t xml:space="preserve">で退職1回以上」→表示条件③
【追加＆復活サンプル】
</t>
    </r>
    <r>
      <rPr>
        <sz val="9"/>
        <color rgb="FF00B050"/>
        <rFont val="メイリオ"/>
        <family val="3"/>
        <charset val="128"/>
      </rPr>
      <t>2018</t>
    </r>
    <r>
      <rPr>
        <sz val="9"/>
        <rFont val="メイリオ"/>
        <family val="3"/>
        <charset val="128"/>
      </rPr>
      <t>と同じ条件（退職2回以上）で聴取し、実査後集計時に精査</t>
    </r>
    <rPh sb="0" eb="1">
      <t>ショ</t>
    </rPh>
    <rPh sb="1" eb="2">
      <t>ショク</t>
    </rPh>
    <rPh sb="2" eb="4">
      <t>シツモン</t>
    </rPh>
    <rPh sb="5" eb="6">
      <t>タイ</t>
    </rPh>
    <rPh sb="18" eb="20">
      <t>チョウシュ</t>
    </rPh>
    <rPh sb="20" eb="22">
      <t>タイショウ</t>
    </rPh>
    <rPh sb="23" eb="24">
      <t>カンガ</t>
    </rPh>
    <rPh sb="25" eb="26">
      <t>カタ</t>
    </rPh>
    <rPh sb="28" eb="30">
      <t>ケイゾク</t>
    </rPh>
    <rPh sb="43" eb="44">
      <t>ショ</t>
    </rPh>
    <rPh sb="44" eb="45">
      <t>ショク</t>
    </rPh>
    <rPh sb="59" eb="61">
      <t>タイショク</t>
    </rPh>
    <rPh sb="62" eb="63">
      <t>カイ</t>
    </rPh>
    <rPh sb="63" eb="65">
      <t>イジョウ</t>
    </rPh>
    <rPh sb="67" eb="69">
      <t>ヒョウジ</t>
    </rPh>
    <rPh sb="69" eb="71">
      <t>ジョウケン</t>
    </rPh>
    <rPh sb="82" eb="85">
      <t>ザイガクチュウ</t>
    </rPh>
    <rPh sb="94" eb="96">
      <t>ソツギョウ</t>
    </rPh>
    <rPh sb="106" eb="108">
      <t>ザイガク</t>
    </rPh>
    <rPh sb="108" eb="110">
      <t>ガッコウ</t>
    </rPh>
    <rPh sb="111" eb="112">
      <t>オウ</t>
    </rPh>
    <rPh sb="114" eb="116">
      <t>ネンレイ</t>
    </rPh>
    <rPh sb="127" eb="129">
      <t>タイショク</t>
    </rPh>
    <rPh sb="130" eb="133">
      <t>カイイジョウ</t>
    </rPh>
    <rPh sb="135" eb="137">
      <t>ヒョウジ</t>
    </rPh>
    <rPh sb="137" eb="139">
      <t>ジョウケン</t>
    </rPh>
    <rPh sb="142" eb="144">
      <t>ツイカ</t>
    </rPh>
    <rPh sb="145" eb="147">
      <t>フッカツ</t>
    </rPh>
    <rPh sb="158" eb="159">
      <t>オナ</t>
    </rPh>
    <rPh sb="160" eb="162">
      <t>ジョウケン</t>
    </rPh>
    <rPh sb="163" eb="165">
      <t>タイショク</t>
    </rPh>
    <rPh sb="166" eb="167">
      <t>カイ</t>
    </rPh>
    <rPh sb="167" eb="169">
      <t>イジョウ</t>
    </rPh>
    <rPh sb="171" eb="173">
      <t>チョウシュ</t>
    </rPh>
    <rPh sb="175" eb="177">
      <t>ジッサ</t>
    </rPh>
    <rPh sb="177" eb="178">
      <t>ゴ</t>
    </rPh>
    <rPh sb="178" eb="180">
      <t>シュウケイ</t>
    </rPh>
    <rPh sb="180" eb="181">
      <t>ジ</t>
    </rPh>
    <rPh sb="182" eb="184">
      <t>セイサ</t>
    </rPh>
    <phoneticPr fontId="2"/>
  </si>
  <si>
    <t>昨年調査（JPSED2018）で20歳未満(Q2=20未満)
かつ
今回調査で20歳以上(Q2=20以上)</t>
    <rPh sb="18" eb="19">
      <t>サイ</t>
    </rPh>
    <rPh sb="19" eb="21">
      <t>ミマン</t>
    </rPh>
    <rPh sb="27" eb="29">
      <t>ミマン</t>
    </rPh>
    <phoneticPr fontId="2"/>
  </si>
  <si>
    <t>残業時間にかかわらず、固定の報酬が支払われる</t>
    <rPh sb="0" eb="2">
      <t>ザンギョウ</t>
    </rPh>
    <rPh sb="2" eb="4">
      <t>ジカン</t>
    </rPh>
    <rPh sb="11" eb="13">
      <t>コテイ</t>
    </rPh>
    <rPh sb="14" eb="16">
      <t>ホウシュウ</t>
    </rPh>
    <rPh sb="17" eb="19">
      <t>シハラ</t>
    </rPh>
    <phoneticPr fontId="2"/>
  </si>
  <si>
    <t>残業時間に応じて、残業代が支払われる（残業時間に上限がある場合や、一定の時間を超過した場合に残業代が支払われる場合を含む）</t>
    <rPh sb="0" eb="2">
      <t>ザンギョウ</t>
    </rPh>
    <rPh sb="2" eb="4">
      <t>ジカン</t>
    </rPh>
    <rPh sb="5" eb="6">
      <t>オウ</t>
    </rPh>
    <rPh sb="9" eb="12">
      <t>ザンギョウダイ</t>
    </rPh>
    <rPh sb="13" eb="15">
      <t>シハラ</t>
    </rPh>
    <rPh sb="19" eb="23">
      <t>ザンギョウジカン</t>
    </rPh>
    <rPh sb="24" eb="26">
      <t>ジョウゲン</t>
    </rPh>
    <rPh sb="29" eb="31">
      <t>バアイ</t>
    </rPh>
    <rPh sb="33" eb="35">
      <t>イッテイ</t>
    </rPh>
    <rPh sb="36" eb="38">
      <t>ジカン</t>
    </rPh>
    <rPh sb="39" eb="41">
      <t>チョウカ</t>
    </rPh>
    <rPh sb="43" eb="45">
      <t>バアイ</t>
    </rPh>
    <rPh sb="46" eb="49">
      <t>ザンギョウダイ</t>
    </rPh>
    <rPh sb="50" eb="52">
      <t>シハラ</t>
    </rPh>
    <rPh sb="55" eb="57">
      <t>バアイ</t>
    </rPh>
    <rPh sb="58" eb="59">
      <t>フク</t>
    </rPh>
    <phoneticPr fontId="2"/>
  </si>
  <si>
    <t>表側2のみ表示</t>
    <rPh sb="0" eb="1">
      <t>ヒョウ</t>
    </rPh>
    <rPh sb="1" eb="2">
      <t>ソク</t>
    </rPh>
    <rPh sb="5" eb="7">
      <t>ヒョウジ</t>
    </rPh>
    <phoneticPr fontId="2"/>
  </si>
  <si>
    <r>
      <rPr>
        <sz val="9"/>
        <color rgb="FFFF0000"/>
        <rFont val="メイリオ"/>
        <family val="3"/>
        <charset val="128"/>
      </rPr>
      <t>昨年（2017年）と一昨年（2016年）12月時点</t>
    </r>
    <r>
      <rPr>
        <sz val="9"/>
        <color rgb="FF00B050"/>
        <rFont val="メイリオ"/>
        <family val="3"/>
        <charset val="128"/>
      </rPr>
      <t>についていた仕事について、所定の労働時間を超えて仕事をした場合には、</t>
    </r>
    <r>
      <rPr>
        <sz val="9"/>
        <color rgb="FFFF0000"/>
        <rFont val="メイリオ"/>
        <family val="3"/>
        <charset val="128"/>
      </rPr>
      <t>ルール上</t>
    </r>
    <r>
      <rPr>
        <sz val="9"/>
        <color rgb="FF00B050"/>
        <rFont val="メイリオ"/>
        <family val="3"/>
        <charset val="128"/>
      </rPr>
      <t>、残業代はどのように支給される決まりとなっていましたか。</t>
    </r>
    <rPh sb="7" eb="8">
      <t>ネン</t>
    </rPh>
    <rPh sb="23" eb="25">
      <t>ジテン</t>
    </rPh>
    <rPh sb="31" eb="33">
      <t>シゴト</t>
    </rPh>
    <rPh sb="38" eb="40">
      <t>ショテイ</t>
    </rPh>
    <rPh sb="41" eb="45">
      <t>ロウドウジカン</t>
    </rPh>
    <rPh sb="46" eb="47">
      <t>コ</t>
    </rPh>
    <rPh sb="49" eb="51">
      <t>シゴト</t>
    </rPh>
    <rPh sb="54" eb="56">
      <t>バアイ</t>
    </rPh>
    <rPh sb="62" eb="63">
      <t>ジョウ</t>
    </rPh>
    <rPh sb="64" eb="67">
      <t>ザンギョウダイ</t>
    </rPh>
    <rPh sb="73" eb="75">
      <t>シキュウ</t>
    </rPh>
    <rPh sb="78" eb="79">
      <t>キ</t>
    </rPh>
    <phoneticPr fontId="2"/>
  </si>
  <si>
    <t>所定の労働時間を超えて残業することはできない</t>
    <rPh sb="0" eb="2">
      <t>ショテイ</t>
    </rPh>
    <rPh sb="3" eb="7">
      <t>ロウドウジカン</t>
    </rPh>
    <rPh sb="8" eb="9">
      <t>コ</t>
    </rPh>
    <rPh sb="11" eb="13">
      <t>ザンギョウ</t>
    </rPh>
    <phoneticPr fontId="2"/>
  </si>
  <si>
    <t>ALL</t>
    <phoneticPr fontId="2"/>
  </si>
  <si>
    <r>
      <rPr>
        <sz val="9"/>
        <color rgb="FFFF0000"/>
        <rFont val="メイリオ"/>
        <family val="3"/>
        <charset val="128"/>
      </rPr>
      <t>昨年（2017年）12月時点</t>
    </r>
    <r>
      <rPr>
        <sz val="9"/>
        <color rgb="FF00B050"/>
        <rFont val="メイリオ"/>
        <family val="3"/>
        <charset val="128"/>
      </rPr>
      <t>についていた仕事について、あなたは実際に残業を行いましたか。また行った場合には、</t>
    </r>
    <r>
      <rPr>
        <sz val="9"/>
        <color rgb="FFFF0000"/>
        <rFont val="メイリオ"/>
        <family val="3"/>
        <charset val="128"/>
      </rPr>
      <t>実態として</t>
    </r>
    <r>
      <rPr>
        <sz val="9"/>
        <color rgb="FF00B050"/>
        <rFont val="メイリオ"/>
        <family val="3"/>
        <charset val="128"/>
      </rPr>
      <t>残業代はどの程度支払われましたか。</t>
    </r>
    <rPh sb="7" eb="8">
      <t>ネン</t>
    </rPh>
    <rPh sb="12" eb="14">
      <t>ジテン</t>
    </rPh>
    <rPh sb="20" eb="22">
      <t>シゴト</t>
    </rPh>
    <rPh sb="31" eb="33">
      <t>ジッサイ</t>
    </rPh>
    <rPh sb="34" eb="36">
      <t>ザンギョウ</t>
    </rPh>
    <rPh sb="37" eb="38">
      <t>オコナ</t>
    </rPh>
    <rPh sb="46" eb="47">
      <t>オコナ</t>
    </rPh>
    <rPh sb="49" eb="51">
      <t>バアイ</t>
    </rPh>
    <rPh sb="54" eb="56">
      <t>ジッタイ</t>
    </rPh>
    <rPh sb="59" eb="62">
      <t>ザンギョウダイ</t>
    </rPh>
    <rPh sb="65" eb="67">
      <t>テイド</t>
    </rPh>
    <rPh sb="67" eb="69">
      <t>シハラ</t>
    </rPh>
    <phoneticPr fontId="2"/>
  </si>
  <si>
    <t>★2019では休憩設問★</t>
    <phoneticPr fontId="2"/>
  </si>
  <si>
    <t>★2019では休憩設問★
JPSED2017追加設問</t>
    <phoneticPr fontId="2"/>
  </si>
  <si>
    <t>2ケタ。1～168時間。</t>
    <rPh sb="9" eb="11">
      <t>ジカン</t>
    </rPh>
    <phoneticPr fontId="2"/>
  </si>
  <si>
    <t>仕事時間についての希望はありますか。</t>
    <rPh sb="0" eb="2">
      <t>シゴト</t>
    </rPh>
    <rPh sb="2" eb="4">
      <t>ジカン</t>
    </rPh>
    <rPh sb="9" eb="11">
      <t>キボウ</t>
    </rPh>
    <phoneticPr fontId="2"/>
  </si>
  <si>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2"/>
  </si>
  <si>
    <t>JPSED2019追加設問（孫さん）
労働力調査そのままの形式で聴取</t>
    <rPh sb="19" eb="24">
      <t>ロウドウリョクチョウサ</t>
    </rPh>
    <rPh sb="29" eb="31">
      <t>ケイシキ</t>
    </rPh>
    <rPh sb="32" eb="34">
      <t>チョウシュ</t>
    </rPh>
    <phoneticPr fontId="2"/>
  </si>
  <si>
    <t>JPSED2019追加設問（孫さん）
労働力調査そのままの形式で聴取</t>
    <phoneticPr fontId="2"/>
  </si>
  <si>
    <r>
      <t>仕事時間を増やしたいのにできないのは、どうしてですか。あてはまるもの</t>
    </r>
    <r>
      <rPr>
        <sz val="9"/>
        <color rgb="FFFF0000"/>
        <rFont val="メイリオ"/>
        <family val="3"/>
        <charset val="128"/>
      </rPr>
      <t>すべて</t>
    </r>
    <r>
      <rPr>
        <sz val="9"/>
        <color rgb="FF00B050"/>
        <rFont val="メイリオ"/>
        <family val="3"/>
        <charset val="128"/>
      </rPr>
      <t>と、そのうち</t>
    </r>
    <r>
      <rPr>
        <sz val="9"/>
        <color rgb="FFFF0000"/>
        <rFont val="メイリオ"/>
        <family val="3"/>
        <charset val="128"/>
      </rPr>
      <t>もっともあてはまるものを１つだけ</t>
    </r>
    <r>
      <rPr>
        <sz val="9"/>
        <color rgb="FF00B050"/>
        <rFont val="メイリオ"/>
        <family val="3"/>
        <charset val="128"/>
      </rPr>
      <t>お選びください</t>
    </r>
    <rPh sb="0" eb="2">
      <t>シゴト</t>
    </rPh>
    <rPh sb="2" eb="4">
      <t>ジカン</t>
    </rPh>
    <rPh sb="5" eb="6">
      <t>フ</t>
    </rPh>
    <rPh sb="60" eb="61">
      <t>エラ</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</si>
  <si>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</si>
  <si>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
回答結果が実態にそぐわない傾向にあるため、JPSED2020で再検討余地あり</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rPh sb="81" eb="83">
      <t>カイトウ</t>
    </rPh>
    <rPh sb="83" eb="85">
      <t>ケッカ</t>
    </rPh>
    <rPh sb="86" eb="88">
      <t>ジッタイ</t>
    </rPh>
    <rPh sb="94" eb="96">
      <t>ケイコウ</t>
    </rPh>
    <rPh sb="112" eb="115">
      <t>サイケントウ</t>
    </rPh>
    <rPh sb="115" eb="117">
      <t>ヨチ</t>
    </rPh>
    <phoneticPr fontId="2"/>
  </si>
  <si>
    <t>厚労省ワークエンゲージメント質問（2019）</t>
    <phoneticPr fontId="2"/>
  </si>
  <si>
    <t>(6)</t>
    <phoneticPr fontId="2"/>
  </si>
  <si>
    <t>常に忙しく、一度に多くの仕事に手を出していた</t>
    <rPh sb="0" eb="1">
      <t>ツネ</t>
    </rPh>
    <rPh sb="2" eb="3">
      <t>イソガ</t>
    </rPh>
    <rPh sb="6" eb="8">
      <t>イチド</t>
    </rPh>
    <rPh sb="9" eb="10">
      <t>オオ</t>
    </rPh>
    <rPh sb="12" eb="14">
      <t>シゴト</t>
    </rPh>
    <rPh sb="15" eb="16">
      <t>テ</t>
    </rPh>
    <rPh sb="17" eb="18">
      <t>ダ</t>
    </rPh>
    <phoneticPr fontId="2"/>
  </si>
  <si>
    <t>楽しくないときでさえ、一生懸命働くことが義務だと感じた</t>
    <rPh sb="0" eb="1">
      <t>タノ</t>
    </rPh>
    <rPh sb="11" eb="15">
      <t>イッショウケンメイ</t>
    </rPh>
    <rPh sb="15" eb="16">
      <t>ハタラ</t>
    </rPh>
    <rPh sb="20" eb="22">
      <t>ギム</t>
    </rPh>
    <rPh sb="24" eb="25">
      <t>カン</t>
    </rPh>
    <phoneticPr fontId="2"/>
  </si>
  <si>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2"/>
  </si>
  <si>
    <t>仕事に熱心に取り組んでいた</t>
    <rPh sb="0" eb="2">
      <t>シゴト</t>
    </rPh>
    <rPh sb="3" eb="5">
      <t>ネッシン</t>
    </rPh>
    <rPh sb="6" eb="7">
      <t>ト</t>
    </rPh>
    <rPh sb="8" eb="9">
      <t>ク</t>
    </rPh>
    <phoneticPr fontId="2"/>
  </si>
  <si>
    <t>仕事をしていると、つい夢中になってしまった</t>
    <rPh sb="0" eb="2">
      <t>シゴト</t>
    </rPh>
    <rPh sb="11" eb="13">
      <t>ムチュウ</t>
    </rPh>
    <phoneticPr fontId="2"/>
  </si>
  <si>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2"/>
  </si>
  <si>
    <t>1年以上仕事についていなかった期間について、それは何歳から何年間ですか。</t>
    <rPh sb="1" eb="2">
      <t>ネン</t>
    </rPh>
    <rPh sb="2" eb="4">
      <t>イジョウ</t>
    </rPh>
    <rPh sb="4" eb="6">
      <t>シゴト</t>
    </rPh>
    <rPh sb="15" eb="17">
      <t>キカン</t>
    </rPh>
    <rPh sb="25" eb="27">
      <t>ナンサイ</t>
    </rPh>
    <rPh sb="29" eb="32">
      <t>ナンネンカン</t>
    </rPh>
    <phoneticPr fontId="2"/>
  </si>
  <si>
    <t>※複数ある場合には、そのうち最長のものをお答えください。</t>
    <rPh sb="1" eb="3">
      <t>フクスウ</t>
    </rPh>
    <rPh sb="5" eb="7">
      <t>バアイ</t>
    </rPh>
    <rPh sb="14" eb="16">
      <t>サイチョウ</t>
    </rPh>
    <rPh sb="21" eb="22">
      <t>コタ</t>
    </rPh>
    <phoneticPr fontId="2"/>
  </si>
  <si>
    <t>仕事についていなかった期間：（　　　　　）歳から（　　　　　）年間</t>
    <rPh sb="0" eb="2">
      <t>シゴト</t>
    </rPh>
    <rPh sb="11" eb="13">
      <t>キカン</t>
    </rPh>
    <rPh sb="21" eb="22">
      <t>サイ</t>
    </rPh>
    <rPh sb="31" eb="33">
      <t>ネンカン</t>
    </rPh>
    <phoneticPr fontId="2"/>
  </si>
  <si>
    <r>
      <t>あなたは</t>
    </r>
    <r>
      <rPr>
        <sz val="9"/>
        <color rgb="FFFF0000"/>
        <rFont val="メイリオ"/>
        <family val="3"/>
        <charset val="128"/>
      </rPr>
      <t>社会人になってから、昨年12月末時点まで</t>
    </r>
    <r>
      <rPr>
        <sz val="9"/>
        <color rgb="FF00B050"/>
        <rFont val="メイリオ"/>
        <family val="3"/>
        <charset val="128"/>
      </rPr>
      <t>に、育児や介護などで元の職場に戻ることを前提とした休職を</t>
    </r>
    <r>
      <rPr>
        <sz val="9"/>
        <color rgb="FFFF0000"/>
        <rFont val="メイリオ"/>
        <family val="3"/>
        <charset val="128"/>
      </rPr>
      <t>除いて</t>
    </r>
    <r>
      <rPr>
        <sz val="9"/>
        <color rgb="FF00B050"/>
        <rFont val="メイリオ"/>
        <family val="3"/>
        <charset val="128"/>
      </rPr>
      <t>、1年以上仕事についていなかった期間がありましたか。</t>
    </r>
    <rPh sb="26" eb="28">
      <t>イクジ</t>
    </rPh>
    <rPh sb="29" eb="31">
      <t>カイゴ</t>
    </rPh>
    <rPh sb="34" eb="35">
      <t>モト</t>
    </rPh>
    <rPh sb="36" eb="38">
      <t>ショクバ</t>
    </rPh>
    <rPh sb="39" eb="40">
      <t>モド</t>
    </rPh>
    <rPh sb="44" eb="46">
      <t>ゼンテイ</t>
    </rPh>
    <rPh sb="49" eb="51">
      <t>キュウショク</t>
    </rPh>
    <rPh sb="52" eb="53">
      <t>ノゾ</t>
    </rPh>
    <rPh sb="57" eb="58">
      <t>ネン</t>
    </rPh>
    <rPh sb="58" eb="60">
      <t>イジョウ</t>
    </rPh>
    <rPh sb="60" eb="62">
      <t>シゴト</t>
    </rPh>
    <rPh sb="71" eb="73">
      <t>キカン</t>
    </rPh>
    <phoneticPr fontId="2"/>
  </si>
  <si>
    <t>配偶者の転勤のため</t>
    <rPh sb="0" eb="3">
      <t>ハイグウシャ</t>
    </rPh>
    <rPh sb="4" eb="6">
      <t>テンキン</t>
    </rPh>
    <phoneticPr fontId="2"/>
  </si>
  <si>
    <t>■先ほどの質問で、仕事時間を「今より増やしたい」が、「今の仕事の就業時間を増やしたり新しく仕事を追加することはできない」とお答え方におたずねします。</t>
    <rPh sb="1" eb="2">
      <t>サキ</t>
    </rPh>
    <rPh sb="5" eb="7">
      <t>シツモン</t>
    </rPh>
    <rPh sb="9" eb="11">
      <t>シゴト</t>
    </rPh>
    <rPh sb="11" eb="13">
      <t>ジカン</t>
    </rPh>
    <rPh sb="15" eb="16">
      <t>イマ</t>
    </rPh>
    <rPh sb="18" eb="19">
      <t>フ</t>
    </rPh>
    <rPh sb="62" eb="63">
      <t>コタ</t>
    </rPh>
    <rPh sb="64" eb="65">
      <t>カタ</t>
    </rPh>
    <phoneticPr fontId="2"/>
  </si>
  <si>
    <r>
      <rPr>
        <b/>
        <sz val="9"/>
        <color rgb="FFFF00FF"/>
        <rFont val="メイリオ"/>
        <family val="3"/>
        <charset val="128"/>
      </rPr>
      <t>3</t>
    </r>
    <r>
      <rPr>
        <strike/>
        <sz val="9"/>
        <color rgb="FF00B050"/>
        <rFont val="メイリオ"/>
        <family val="3"/>
        <charset val="128"/>
      </rPr>
      <t>4</t>
    </r>
    <phoneticPr fontId="2"/>
  </si>
  <si>
    <r>
      <t>残業を行ったが、</t>
    </r>
    <r>
      <rPr>
        <sz val="9"/>
        <color rgb="FFFF00FF"/>
        <rFont val="メイリオ"/>
        <family val="3"/>
        <charset val="128"/>
      </rPr>
      <t>一部もしくはすべて</t>
    </r>
    <r>
      <rPr>
        <sz val="9"/>
        <color rgb="FF00B050"/>
        <rFont val="メイリオ"/>
        <family val="3"/>
        <charset val="128"/>
      </rPr>
      <t>本来支払われるべき残業代が支払われなかった</t>
    </r>
    <rPh sb="0" eb="2">
      <t>ザンギョウ</t>
    </rPh>
    <rPh sb="3" eb="4">
      <t>オコナ</t>
    </rPh>
    <rPh sb="8" eb="10">
      <t>イチブ</t>
    </rPh>
    <rPh sb="17" eb="19">
      <t>ホンライ</t>
    </rPh>
    <rPh sb="19" eb="21">
      <t>シハラ</t>
    </rPh>
    <rPh sb="26" eb="29">
      <t>ザンギョウダイ</t>
    </rPh>
    <rPh sb="30" eb="32">
      <t>シハラ</t>
    </rPh>
    <phoneticPr fontId="2"/>
  </si>
  <si>
    <r>
      <t xml:space="preserve">確認画面
</t>
    </r>
    <r>
      <rPr>
        <b/>
        <sz val="14"/>
        <color rgb="FFFF00FF"/>
        <rFont val="メイリオ"/>
        <family val="3"/>
        <charset val="128"/>
      </rPr>
      <t>→Q37のあとに移動</t>
    </r>
    <rPh sb="0" eb="2">
      <t>カクニン</t>
    </rPh>
    <rPh sb="2" eb="4">
      <t>ガメン</t>
    </rPh>
    <rPh sb="13" eb="15">
      <t>イドウ</t>
    </rPh>
    <phoneticPr fontId="2"/>
  </si>
  <si>
    <t>仕事を辞めた・退職した</t>
    <rPh sb="0" eb="2">
      <t>シゴト</t>
    </rPh>
    <rPh sb="3" eb="4">
      <t>ヤ</t>
    </rPh>
    <rPh sb="7" eb="9">
      <t>タイショク</t>
    </rPh>
    <phoneticPr fontId="2"/>
  </si>
  <si>
    <t>仕事に就いた（就職した・起業した）</t>
    <rPh sb="0" eb="2">
      <t>シゴト</t>
    </rPh>
    <rPh sb="3" eb="4">
      <t>ツ</t>
    </rPh>
    <rPh sb="7" eb="9">
      <t>シュウショク</t>
    </rPh>
    <rPh sb="12" eb="14">
      <t>キギョウ</t>
    </rPh>
    <phoneticPr fontId="2"/>
  </si>
  <si>
    <t>引っ越しを伴う転勤をした（家族帯同）</t>
    <rPh sb="0" eb="1">
      <t>ヒ</t>
    </rPh>
    <rPh sb="2" eb="3">
      <t>コ</t>
    </rPh>
    <rPh sb="5" eb="6">
      <t>トモナ</t>
    </rPh>
    <rPh sb="7" eb="9">
      <t>テンキン</t>
    </rPh>
    <rPh sb="13" eb="15">
      <t>カゾク</t>
    </rPh>
    <rPh sb="15" eb="17">
      <t>タイドウ</t>
    </rPh>
    <phoneticPr fontId="2"/>
  </si>
  <si>
    <t>引っ越しを伴う転勤をした（単身赴任）</t>
    <rPh sb="0" eb="1">
      <t>ヒ</t>
    </rPh>
    <rPh sb="2" eb="3">
      <t>コ</t>
    </rPh>
    <rPh sb="5" eb="6">
      <t>トモナ</t>
    </rPh>
    <rPh sb="7" eb="9">
      <t>テンキン</t>
    </rPh>
    <rPh sb="13" eb="15">
      <t>タンシン</t>
    </rPh>
    <rPh sb="15" eb="17">
      <t>フニン</t>
    </rPh>
    <phoneticPr fontId="2"/>
  </si>
  <si>
    <t>※昨年１年間で転職（仕事を辞めて別の仕事に就く）した方は、1,2の両方をお選びください。</t>
    <phoneticPr fontId="2"/>
  </si>
  <si>
    <t>(9)</t>
    <phoneticPr fontId="2"/>
  </si>
  <si>
    <t>(10)</t>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</si>
  <si>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</si>
  <si>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t>いいえ</t>
  </si>
  <si>
    <t>はい</t>
  </si>
  <si>
    <t>1. 仕事を辞めた・退職した</t>
    <rPh sb="3" eb="5">
      <t>シゴト</t>
    </rPh>
    <rPh sb="6" eb="7">
      <t>ヤ</t>
    </rPh>
    <rPh sb="10" eb="12">
      <t>タイショク</t>
    </rPh>
    <phoneticPr fontId="2"/>
  </si>
  <si>
    <t>2. 仕事に就いた（就職した・起業した）</t>
    <rPh sb="3" eb="5">
      <t>シゴト</t>
    </rPh>
    <rPh sb="6" eb="7">
      <t>ツ</t>
    </rPh>
    <rPh sb="10" eb="12">
      <t>シュウショク</t>
    </rPh>
    <rPh sb="15" eb="17">
      <t>キギョウ</t>
    </rPh>
    <phoneticPr fontId="2"/>
  </si>
  <si>
    <t>3. 引っ越しを伴う転勤をした（家族帯同）</t>
    <rPh sb="3" eb="4">
      <t>ヒ</t>
    </rPh>
    <rPh sb="5" eb="6">
      <t>コ</t>
    </rPh>
    <rPh sb="8" eb="9">
      <t>トモナ</t>
    </rPh>
    <rPh sb="10" eb="12">
      <t>テンキン</t>
    </rPh>
    <rPh sb="16" eb="18">
      <t>カゾク</t>
    </rPh>
    <rPh sb="18" eb="20">
      <t>タイドウ</t>
    </rPh>
    <phoneticPr fontId="2"/>
  </si>
  <si>
    <t>4. 引っ越しを伴う転勤をした（単身赴任）</t>
    <rPh sb="3" eb="4">
      <t>ヒ</t>
    </rPh>
    <rPh sb="5" eb="6">
      <t>コ</t>
    </rPh>
    <rPh sb="8" eb="9">
      <t>トモナ</t>
    </rPh>
    <rPh sb="10" eb="12">
      <t>テンキン</t>
    </rPh>
    <rPh sb="16" eb="18">
      <t>タンシン</t>
    </rPh>
    <rPh sb="18" eb="20">
      <t>フニン</t>
    </rPh>
    <phoneticPr fontId="2"/>
  </si>
  <si>
    <t>5. 同じ勤務先の中で、雇用形態が非正規から、正社員に転換した</t>
    <phoneticPr fontId="2"/>
  </si>
  <si>
    <t>6. 同じ勤務先の中で、雇用形態が正社員から、非正規に転換した</t>
    <phoneticPr fontId="2"/>
  </si>
  <si>
    <t>7. 雇用契約を更新した（自動更新を含む）</t>
    <rPh sb="3" eb="5">
      <t>コヨウ</t>
    </rPh>
    <rPh sb="5" eb="7">
      <t>ケイヤク</t>
    </rPh>
    <rPh sb="8" eb="10">
      <t>コウシン</t>
    </rPh>
    <rPh sb="13" eb="15">
      <t>ジドウ</t>
    </rPh>
    <rPh sb="15" eb="17">
      <t>コウシン</t>
    </rPh>
    <rPh sb="18" eb="19">
      <t>フク</t>
    </rPh>
    <phoneticPr fontId="2"/>
  </si>
  <si>
    <t>8. 人事異動した</t>
    <rPh sb="3" eb="5">
      <t>ジンジ</t>
    </rPh>
    <rPh sb="5" eb="7">
      <t>イドウ</t>
    </rPh>
    <phoneticPr fontId="2"/>
  </si>
  <si>
    <t>9. 昇進・昇格した</t>
    <rPh sb="3" eb="5">
      <t>ショウシン</t>
    </rPh>
    <rPh sb="6" eb="8">
      <t>ショウカク</t>
    </rPh>
    <phoneticPr fontId="2"/>
  </si>
  <si>
    <t>10. 降格した</t>
    <rPh sb="4" eb="6">
      <t>コウカク</t>
    </rPh>
    <phoneticPr fontId="2"/>
  </si>
  <si>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2"/>
  </si>
  <si>
    <t>12. 介護休業を取得した</t>
    <rPh sb="4" eb="6">
      <t>カイゴ</t>
    </rPh>
    <rPh sb="6" eb="8">
      <t>キュウギョウ</t>
    </rPh>
    <rPh sb="9" eb="11">
      <t>シュトク</t>
    </rPh>
    <phoneticPr fontId="2"/>
  </si>
  <si>
    <t>13. あてはまるものはない</t>
    <phoneticPr fontId="2"/>
  </si>
  <si>
    <t>アンケートタイトル：お仕事と生活に関するアンケート</t>
    <rPh sb="11" eb="13">
      <t>シゴト</t>
    </rPh>
    <rPh sb="14" eb="16">
      <t>セイカツ</t>
    </rPh>
    <rPh sb="17" eb="18">
      <t>カン</t>
    </rPh>
    <phoneticPr fontId="2"/>
  </si>
  <si>
    <t>質問項目（集計用）</t>
    <rPh sb="0" eb="4">
      <t>シツモンコウモク</t>
    </rPh>
    <rPh sb="5" eb="8">
      <t>シュウケイヨウ</t>
    </rPh>
    <phoneticPr fontId="2"/>
  </si>
  <si>
    <t>Q1　性別</t>
  </si>
  <si>
    <t>Q2　年齢(NA)</t>
  </si>
  <si>
    <t>Q3　誕生年月(NA)</t>
  </si>
  <si>
    <t>Q4　居住地</t>
  </si>
  <si>
    <t>Q5　学歴</t>
  </si>
  <si>
    <t>Q6　学部【ベース：大学・大学院卒の人】</t>
  </si>
  <si>
    <t>Q7　学年【ベース：在学中の人】</t>
  </si>
  <si>
    <t>Q8　中退経験(MA)</t>
  </si>
  <si>
    <t>Q9　配偶者有無</t>
  </si>
  <si>
    <t>Q10　子ども有無</t>
  </si>
  <si>
    <t>Q11　子ども人数(NA)【ベース：子どもあり】</t>
  </si>
  <si>
    <t>Q12　子ども年齢(NA)【ベース：子どもあり】</t>
  </si>
  <si>
    <t>Q13　住居形態</t>
  </si>
  <si>
    <t>Q14　同居者(MA)</t>
  </si>
  <si>
    <t>Q15　稼ぎ手</t>
  </si>
  <si>
    <t>Q16_1　昨年月次就業状態（1月～4月）</t>
  </si>
  <si>
    <t>Q16_2　昨年月次就業状態（5月～8月）</t>
  </si>
  <si>
    <t>Q16_3　昨年月次就業状態（9月～11月）</t>
  </si>
  <si>
    <t>Q17　昨年月次就業状態（12月）</t>
  </si>
  <si>
    <t>Q18　［昨年12月］就業形態【ベース：就業者】</t>
  </si>
  <si>
    <t>Q19　［昨年12月］雇用形態【ベース：役員除く雇用者】</t>
  </si>
  <si>
    <t>Q103　［昨年1年間］仕事上のイベント（配偶者の離職、入職）(MA)【ベース：配偶者あり】</t>
    <rPh sb="21" eb="24">
      <t>ハイグウシャ</t>
    </rPh>
    <phoneticPr fontId="2"/>
  </si>
  <si>
    <t>Q106　就転職意向</t>
  </si>
  <si>
    <t>質問
番号</t>
    <rPh sb="0" eb="2">
      <t>シツモン</t>
    </rPh>
    <rPh sb="3" eb="5">
      <t>バンゴウ</t>
    </rPh>
    <phoneticPr fontId="2"/>
  </si>
  <si>
    <t>Q7_1　卒業予定の学部【ベース：現在大学・大学院に在籍】</t>
    <rPh sb="5" eb="7">
      <t>ソツギョウ</t>
    </rPh>
    <rPh sb="7" eb="9">
      <t>ヨテイ</t>
    </rPh>
    <phoneticPr fontId="2"/>
  </si>
  <si>
    <t>あなたが卒業する予定の学部（研究科）は次のどれですか。</t>
    <phoneticPr fontId="2"/>
  </si>
  <si>
    <t>卒業予定の学部</t>
    <rPh sb="0" eb="4">
      <t>ソツギョウヨテイ</t>
    </rPh>
    <rPh sb="5" eb="7">
      <t>ガクブ</t>
    </rPh>
    <phoneticPr fontId="2"/>
  </si>
  <si>
    <t>追加/復活
サンプル</t>
    <rPh sb="0" eb="2">
      <t>ツイカ</t>
    </rPh>
    <rPh sb="3" eb="5">
      <t>フッカツ</t>
    </rPh>
    <phoneticPr fontId="2"/>
  </si>
  <si>
    <t>継続
サンプル</t>
    <rPh sb="0" eb="2">
      <t>ケイゾク</t>
    </rPh>
    <phoneticPr fontId="2"/>
  </si>
  <si>
    <t>昨年1年間少しでも働いた人（休んでいた含む）(Q16-1,Q16-2,Q16-3いずれかの月=1-4 or Q17=1-6)</t>
  </si>
  <si>
    <t>パワーハラスメント</t>
  </si>
  <si>
    <t>セクシャルハラスメント</t>
  </si>
  <si>
    <t>そのほかのハラスメント</t>
  </si>
  <si>
    <t>１</t>
  </si>
  <si>
    <t>答えたくない</t>
  </si>
  <si>
    <t>上司</t>
  </si>
  <si>
    <t>部下</t>
  </si>
  <si>
    <t>同僚</t>
  </si>
  <si>
    <t>代表取締役・役員・顧問</t>
  </si>
  <si>
    <t>部長相当職</t>
  </si>
  <si>
    <t>課長相当職</t>
  </si>
  <si>
    <t>係長相当職</t>
  </si>
  <si>
    <t>役職にはついていない</t>
  </si>
  <si>
    <t>ノルマの達成など、プレッシャーがかかる仕事である</t>
    <rPh sb="4" eb="6">
      <t>タッセイ</t>
    </rPh>
    <rPh sb="19" eb="21">
      <t>シゴト</t>
    </rPh>
    <phoneticPr fontId="1"/>
  </si>
  <si>
    <t>あてはまる</t>
  </si>
  <si>
    <t>どちらかというとあてはまる</t>
  </si>
  <si>
    <t>どちらかというとあてはまらない</t>
  </si>
  <si>
    <t>あてはまらない</t>
  </si>
  <si>
    <t>直属の上司を超えた上位者への公式な相談制度などがある</t>
  </si>
  <si>
    <t>CSR・コンプライアンスを重視している</t>
  </si>
  <si>
    <t>評価の結果を本人にフィードバックする仕組みがある</t>
  </si>
  <si>
    <t>(13)</t>
  </si>
  <si>
    <t>(14)</t>
  </si>
  <si>
    <t>(15)</t>
  </si>
  <si>
    <t>(16)</t>
  </si>
  <si>
    <t>(17)</t>
  </si>
  <si>
    <t>(18)</t>
  </si>
  <si>
    <t>(19)</t>
  </si>
  <si>
    <t>(20)</t>
  </si>
  <si>
    <t>社内にハラスメントの相談窓口はありますか</t>
    <rPh sb="0" eb="2">
      <t>シャナイ</t>
    </rPh>
    <rPh sb="10" eb="12">
      <t>ソウダン</t>
    </rPh>
    <rPh sb="12" eb="14">
      <t>マドグチ</t>
    </rPh>
    <phoneticPr fontId="1"/>
  </si>
  <si>
    <t>社内以外で、例えば会社が外部委託で設けている相談窓口はありますか</t>
  </si>
  <si>
    <t>ハラスメントに関する啓発ハンドブックなどを作成または配布されていますか</t>
    <rPh sb="7" eb="8">
      <t>カン</t>
    </rPh>
    <rPh sb="10" eb="12">
      <t>ケイハツ</t>
    </rPh>
    <rPh sb="21" eb="23">
      <t>サクセイ</t>
    </rPh>
    <rPh sb="26" eb="28">
      <t>ハイフ</t>
    </rPh>
    <phoneticPr fontId="1"/>
  </si>
  <si>
    <t>管理職向けにハラスメントについての講演や研修会は実施されていますか</t>
    <rPh sb="0" eb="2">
      <t>カンリ</t>
    </rPh>
    <rPh sb="2" eb="3">
      <t>ショク</t>
    </rPh>
    <rPh sb="3" eb="4">
      <t>ム</t>
    </rPh>
    <rPh sb="17" eb="19">
      <t>コウエン</t>
    </rPh>
    <rPh sb="20" eb="23">
      <t>ケンシュウカイ</t>
    </rPh>
    <rPh sb="24" eb="26">
      <t>ジッシ</t>
    </rPh>
    <phoneticPr fontId="1"/>
  </si>
  <si>
    <t>会社の役員がハラスメントの防止を訴えるなど、トップがハラスメントに関わるポリシーを発信していますか</t>
    <rPh sb="13" eb="15">
      <t>ボウシ</t>
    </rPh>
    <rPh sb="33" eb="34">
      <t>カカ</t>
    </rPh>
    <rPh sb="41" eb="43">
      <t>ハッシン</t>
    </rPh>
    <phoneticPr fontId="1"/>
  </si>
  <si>
    <t>Q7-1</t>
  </si>
  <si>
    <t>Q49-1</t>
  </si>
  <si>
    <t>Q49-2</t>
  </si>
  <si>
    <t>Q78-1</t>
  </si>
  <si>
    <t>Q78-2</t>
  </si>
  <si>
    <t>Q78-3</t>
  </si>
  <si>
    <t>Q78-4</t>
  </si>
  <si>
    <t>Q78-5</t>
  </si>
  <si>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2"/>
  </si>
  <si>
    <r>
      <t>介護・看護スタッフ、</t>
    </r>
    <r>
      <rPr>
        <sz val="9"/>
        <rFont val="メイリオ"/>
        <family val="3"/>
        <charset val="128"/>
      </rPr>
      <t>保育士・ベビーシッター</t>
    </r>
    <rPh sb="0" eb="2">
      <t>カイゴ</t>
    </rPh>
    <rPh sb="3" eb="5">
      <t>カンゴ</t>
    </rPh>
    <rPh sb="10" eb="13">
      <t>ホイクシ</t>
    </rPh>
    <phoneticPr fontId="2"/>
  </si>
  <si>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2"/>
  </si>
  <si>
    <t>体を動かす／頭を使う</t>
    <phoneticPr fontId="2"/>
  </si>
  <si>
    <t>一人でする／ほかの人と一緒にする</t>
    <phoneticPr fontId="2"/>
  </si>
  <si>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2"/>
  </si>
  <si>
    <t>（　　　　　）時間　　（　　　　　）分　/　1日あたり</t>
    <phoneticPr fontId="2"/>
  </si>
  <si>
    <t>大学・大学院卒（Q5=6-8）</t>
  </si>
  <si>
    <t>在学中（Q5=9-15）</t>
  </si>
  <si>
    <t>現在大学・大学院に在籍（Q7=10-20）</t>
  </si>
  <si>
    <t>子どもあり(Q10=1)</t>
  </si>
  <si>
    <t>Q11=1以上</t>
  </si>
  <si>
    <t>Q11=2以上</t>
  </si>
  <si>
    <t>Q11=3以上</t>
  </si>
  <si>
    <t>Q11=4以上</t>
  </si>
  <si>
    <t>Q11=5以上</t>
  </si>
  <si>
    <t>Q11=6以上</t>
  </si>
  <si>
    <t>Q11=7以上</t>
  </si>
  <si>
    <t>Q11=8以上</t>
  </si>
  <si>
    <t>Q11=9以上</t>
  </si>
  <si>
    <t>Q11=10以上</t>
  </si>
  <si>
    <t>仕事をしていた人＆仕事を休んでいた人（Q17=1-6）</t>
  </si>
  <si>
    <t>雇用されていた人（Q18=1）</t>
  </si>
  <si>
    <t>自営業主・家族従業者・内職（Q18=3-6）</t>
  </si>
  <si>
    <t>12月時点、会社などの役員・正社員以外の就業者(Q18=3-6 or Q19=2-6)</t>
  </si>
  <si>
    <t>12月時点病気、育休等で仕事を休んでいた人（Q17=5）</t>
  </si>
  <si>
    <t>12月時点非就業(Q17=7-11)</t>
  </si>
  <si>
    <t>昨年12月就業者（Q17=1-6）</t>
  </si>
  <si>
    <t>昨年12月時点で雇用されていた人(Q18=1)</t>
  </si>
  <si>
    <t>昨年12月就業者(Q17=1-6)</t>
  </si>
  <si>
    <t>Q5=9-15</t>
  </si>
  <si>
    <t>昨年12月 非正規社員(Q19=2-6)</t>
  </si>
  <si>
    <t>表示なし</t>
  </si>
  <si>
    <t>1歳の子どもを持つ女性(Q1=2 &amp; Q10=1＆Q12いずれか=1）</t>
  </si>
  <si>
    <t>12月時点就業者(Q17=1-6)</t>
  </si>
  <si>
    <t>配偶者あり(Q9=1)</t>
  </si>
  <si>
    <t>在学中の人（Q5=9-15）</t>
  </si>
  <si>
    <t>1～5歳までの子どもを持つ女性(Q1=2&amp; Q10=1&amp;Q12いずれか=1-5）</t>
  </si>
  <si>
    <t>表示しない</t>
  </si>
  <si>
    <t>JPSED
2016</t>
    <phoneticPr fontId="2"/>
  </si>
  <si>
    <t>JPSED
2017</t>
    <phoneticPr fontId="2"/>
  </si>
  <si>
    <t>JPSED
2018</t>
    <phoneticPr fontId="2"/>
  </si>
  <si>
    <t>今回
JPSED
2020</t>
    <phoneticPr fontId="2"/>
  </si>
  <si>
    <t>○</t>
    <phoneticPr fontId="2"/>
  </si>
  <si>
    <t>－</t>
    <phoneticPr fontId="2"/>
  </si>
  <si>
    <t>○</t>
    <phoneticPr fontId="2"/>
  </si>
  <si>
    <t>Q15-1</t>
    <phoneticPr fontId="2"/>
  </si>
  <si>
    <t>Q20　［昨年12月］店舗事業有無【ベース：自営業主・家族従事者・内職】</t>
    <phoneticPr fontId="2"/>
  </si>
  <si>
    <t>Q21　［昨年12月］その仕事についた理由【ベース：正社員・役員以外の就業者】</t>
    <phoneticPr fontId="2"/>
  </si>
  <si>
    <t>Q22　［昨年12月］休業理由【ベース：疾病等による休業者】</t>
    <phoneticPr fontId="2"/>
  </si>
  <si>
    <t>Q23　［昨年12月］仕事にすぐつけたか【ベース：非就業】</t>
    <phoneticPr fontId="2"/>
  </si>
  <si>
    <t>Q24　［昨年12月］就業希望【ベース：非就業】</t>
    <phoneticPr fontId="2"/>
  </si>
  <si>
    <t>Q25　［昨年12月］就業希望の程度【ベース：就業希望ありの非就業】</t>
    <phoneticPr fontId="2"/>
  </si>
  <si>
    <t>Q26　［昨年12月］求職活動有無【ベース：非就業】</t>
    <phoneticPr fontId="2"/>
  </si>
  <si>
    <t>Q27　［昨年12月］仕事探ししなかった理由【ベース：就業希望ありの非労働力＆非求職者】</t>
    <phoneticPr fontId="2"/>
  </si>
  <si>
    <t>Q28　［昨年12月］仕事についていなかった理由【ベース：失業者または非労働力で仕事探しした人】</t>
    <phoneticPr fontId="2"/>
  </si>
  <si>
    <t>○</t>
    <phoneticPr fontId="2"/>
  </si>
  <si>
    <t>Q29　［昨年12月］仕事を希望しなかった理由【ベース：就業希望なしの非労働力】</t>
    <phoneticPr fontId="2"/>
  </si>
  <si>
    <t>Q30　［昨年12月］業種【ベース：就業者】</t>
    <phoneticPr fontId="2"/>
  </si>
  <si>
    <t>Q31　［昨年12月］従業員規模【ベース：就業者】</t>
    <phoneticPr fontId="2"/>
  </si>
  <si>
    <t>Q32　［昨年12月］職種【ベース：就業者】</t>
    <phoneticPr fontId="2"/>
  </si>
  <si>
    <t>Q33　［昨年12月］役職【ベース：就業者】</t>
    <phoneticPr fontId="2"/>
  </si>
  <si>
    <t>Q34　［昨年12月］雇用契約【ベース：役員除く雇用者】</t>
    <phoneticPr fontId="2"/>
  </si>
  <si>
    <t>Q35　［昨年12月］雇用契約期間【ベース：有期雇用者】</t>
    <phoneticPr fontId="2"/>
  </si>
  <si>
    <t>Q36　［昨年12月］社会保障制度加入・受給状況</t>
    <phoneticPr fontId="2"/>
  </si>
  <si>
    <t>Q37　［昨年12月］1週間の労働日数・時間(NA)【ベース：就業者】</t>
    <phoneticPr fontId="2"/>
  </si>
  <si>
    <t>Q44　［昨年12月］給与支払方法【ベース：就業者】</t>
    <phoneticPr fontId="2"/>
  </si>
  <si>
    <t>Q45　［昨年12月］時給(NA)【ベース：時給制就業者】</t>
    <phoneticPr fontId="2"/>
  </si>
  <si>
    <t>Q46　［昨年12月］仕事の柔軟性【ベース：就業者】</t>
    <phoneticPr fontId="2"/>
  </si>
  <si>
    <t>Q47　［昨年12月］7務場所(MA)【ベース：就業者】</t>
    <phoneticPr fontId="2"/>
  </si>
  <si>
    <t>Q48　［昨年12月］通勤手段【ベース：就業者】</t>
    <phoneticPr fontId="2"/>
  </si>
  <si>
    <t>Q42-3</t>
    <phoneticPr fontId="2"/>
  </si>
  <si>
    <t>Q49_1　［昨年12月］生活時間＜通勤(往復)＞【ベース：就業者】</t>
    <phoneticPr fontId="2"/>
  </si>
  <si>
    <t>Q42-2</t>
    <phoneticPr fontId="2"/>
  </si>
  <si>
    <t>Q49_2　［昨年12月］生活時間＜家事・育児＞【ベース：就業者】</t>
    <phoneticPr fontId="2"/>
  </si>
  <si>
    <t>Q50　［昨年12月］テレワークの時間(NA)【ベース：就業者】</t>
    <phoneticPr fontId="2"/>
  </si>
  <si>
    <t>Q51　［昨年12月］テレワーク制度導入・適用状況【ベース：就業者】</t>
    <phoneticPr fontId="2"/>
  </si>
  <si>
    <t>Q52　［昨年12月］テレワーク制度対象者(MA)【ベース：テレワーク制度導入】</t>
    <phoneticPr fontId="2"/>
  </si>
  <si>
    <t>○</t>
    <phoneticPr fontId="2"/>
  </si>
  <si>
    <t>Q53　［昨年12月］過去退職回数</t>
    <phoneticPr fontId="2"/>
  </si>
  <si>
    <t>幸福度</t>
    <phoneticPr fontId="2"/>
  </si>
  <si>
    <t>Q56　［昨年1年間］幸福度</t>
    <phoneticPr fontId="2"/>
  </si>
  <si>
    <t>Q57　［昨年1年間］生活満足度</t>
    <phoneticPr fontId="2"/>
  </si>
  <si>
    <t>ライフイベント</t>
    <phoneticPr fontId="2"/>
  </si>
  <si>
    <t>Q58　［昨年1年間］ライフイベント(MA)</t>
    <phoneticPr fontId="2"/>
  </si>
  <si>
    <t>Q46</t>
    <phoneticPr fontId="2"/>
  </si>
  <si>
    <t>Q60　［昨年1年間］学習活動(MA)</t>
    <phoneticPr fontId="2"/>
  </si>
  <si>
    <t>Q61　［昨年1年間］休暇取得状況【ベース：昨年就業者】</t>
    <phoneticPr fontId="2"/>
  </si>
  <si>
    <t>Q62　［昨年1年間］有給休暇消化率【ベース：昨年就業者】</t>
    <phoneticPr fontId="2"/>
  </si>
  <si>
    <t>Q63　［昨年1年間］健康状態（ストレス）</t>
    <phoneticPr fontId="2"/>
  </si>
  <si>
    <t>Q64　［昨年1年間］生活費の収入源(MA)</t>
    <phoneticPr fontId="2"/>
  </si>
  <si>
    <t>Q65　［昨年1年間］生活費のまかないかた</t>
    <phoneticPr fontId="2"/>
  </si>
  <si>
    <t>Q66　［昨年1年間］仕事のレベルアップ程度【ベース：昨年就業者】</t>
    <phoneticPr fontId="2"/>
  </si>
  <si>
    <t>Q67　［昨年1年間］OJTの機会提供【ベース：昨年就業者】</t>
    <phoneticPr fontId="2"/>
  </si>
  <si>
    <t>Q68　［昨年1年間］OFF-JTの機会【ベース：昨年就業者】</t>
    <phoneticPr fontId="2"/>
  </si>
  <si>
    <t>Q69　［昨年1年間］自己啓発活動の有無</t>
    <phoneticPr fontId="2"/>
  </si>
  <si>
    <t>Q70　［昨年1年間］職場の状況【ベース：昨年就業者】</t>
    <phoneticPr fontId="2"/>
  </si>
  <si>
    <t>Q71　［昨年1年間］仕事の性質【ベース：昨年就業者】</t>
    <phoneticPr fontId="2"/>
  </si>
  <si>
    <t>Q72　［昨年1年間］仕事満足関係【ベース：昨年就業者】</t>
    <phoneticPr fontId="2"/>
  </si>
  <si>
    <t>Q73　［昨年1年間］仕事と家庭の両立ストレス【ベース：昨年就業者】</t>
    <phoneticPr fontId="2"/>
  </si>
  <si>
    <t>Q74　［昨年1年間］副業実施有無【ベース：昨年就業者】</t>
    <phoneticPr fontId="2"/>
  </si>
  <si>
    <t>Q75　［今後］副業意向【ベース：副業未実施者】</t>
    <phoneticPr fontId="2"/>
  </si>
  <si>
    <t>Q76　［今後］副業実施意向理由(MA)【ベース：副業実施意向者】</t>
    <phoneticPr fontId="2"/>
  </si>
  <si>
    <t>Q77　［昨年1年間］副業実施理由(MA)【ベース：昨年副業実施者】</t>
    <phoneticPr fontId="2"/>
  </si>
  <si>
    <t>Q78_1　［昨年1年間］収入が一番多い副業　就業形態【ベース：昨年副業実施者】</t>
    <phoneticPr fontId="2"/>
  </si>
  <si>
    <t>Q78_2　［昨年1年間］収入が一番多い副業　仕事内容【ベース：昨年副業実施者】</t>
    <phoneticPr fontId="2"/>
  </si>
  <si>
    <t>Q78_3　［昨年1年間］収入が一番多い副業　具体的な仕事内容【ベース：副業が主な仕事とちがう仕事内容】</t>
    <phoneticPr fontId="2"/>
  </si>
  <si>
    <t>Q78_4　［昨年1年間］副業　店舗事業有無【ベース：副業を自営業主・家族従業員として行っている者】</t>
    <phoneticPr fontId="2"/>
  </si>
  <si>
    <t>Q78_5　［昨年1年間］副業・兼業の数【ベース：昨年副業実施者】</t>
    <phoneticPr fontId="2"/>
  </si>
  <si>
    <t>Q79　［昨年1年間］1週間の副業労働時間(NA)【ベース：昨年副業実施者】</t>
    <phoneticPr fontId="2"/>
  </si>
  <si>
    <t>Q80　［初職］就業形態【ベース：退職2回以上経験者】</t>
    <phoneticPr fontId="2"/>
  </si>
  <si>
    <t>Q81　［初職］業種【ベース：退職2回以上経験者】</t>
    <phoneticPr fontId="2"/>
  </si>
  <si>
    <t>Q82　［初職］従業員規模【ベース：退職2回以上経験者】</t>
    <phoneticPr fontId="2"/>
  </si>
  <si>
    <t>Q83　［初職］職種【ベース：退職2回以上経験者】</t>
    <phoneticPr fontId="2"/>
  </si>
  <si>
    <t>×</t>
    <phoneticPr fontId="2"/>
  </si>
  <si>
    <t>Q84　［前職］就業形態【ベース：退職経験者】</t>
    <phoneticPr fontId="2"/>
  </si>
  <si>
    <t>Q85　［前職］業種【ベース：退職経験者】</t>
    <phoneticPr fontId="2"/>
  </si>
  <si>
    <t>Q86　［前職］従業員規模【ベース：退職経験者】</t>
    <phoneticPr fontId="2"/>
  </si>
  <si>
    <t>Q87　［前職］職種【ベース：退職経験者】</t>
    <phoneticPr fontId="2"/>
  </si>
  <si>
    <t>Q88　［前職］労働日数、労働時間(NA)【ベース：退職経験者】</t>
    <phoneticPr fontId="2"/>
  </si>
  <si>
    <t>Q89　［前職］年収(NA)【ベース：退職経験者】</t>
    <phoneticPr fontId="2"/>
  </si>
  <si>
    <t>Q90　［前職］現在の勤務先を見つけた経路【ベース：退職経験者＆昨年12月就業者】</t>
    <phoneticPr fontId="2"/>
  </si>
  <si>
    <t>Q91　［前職］前職退職から現職決定タイミング【ベース：退職経験者＆昨年1年間入職者＆昨年12月就業者】</t>
    <phoneticPr fontId="2"/>
  </si>
  <si>
    <t>Q92　［前職］退職理由【ベース：退職経験者】</t>
    <phoneticPr fontId="2"/>
  </si>
  <si>
    <t>Q93　末子出産前後の就業形態【ベース：末子1～5歳までの子どもを持つ女性】</t>
    <phoneticPr fontId="2"/>
  </si>
  <si>
    <t>Q94　末子出産時に利用した制度(MA)【ベース：妊娠時就業者】</t>
    <phoneticPr fontId="2"/>
  </si>
  <si>
    <t>Q95　現1歳児出産前後の就業状況【ベース：1歳の子どもを持つ女性】</t>
    <phoneticPr fontId="2"/>
  </si>
  <si>
    <t>Q96　現1歳出産時に利用した制度(MA)【ベース：妊娠時点で働いていたひと】</t>
    <phoneticPr fontId="2"/>
  </si>
  <si>
    <t>これまでのこと</t>
    <phoneticPr fontId="6"/>
  </si>
  <si>
    <t>Q97　これまでの居住地</t>
    <phoneticPr fontId="2"/>
  </si>
  <si>
    <t>Q98　中学3年生の頃の成績</t>
    <phoneticPr fontId="2"/>
  </si>
  <si>
    <t>Q83
Q84</t>
    <phoneticPr fontId="2"/>
  </si>
  <si>
    <t>Q99　［最終学校］卒業年月／［初職］入社年月／［初職］退職年月／［前職］入社年月／［前職］退職年月／［現職］入社年月</t>
    <phoneticPr fontId="2"/>
  </si>
  <si>
    <t>Q100　［昨年1年間］収入(NA)</t>
    <phoneticPr fontId="2"/>
  </si>
  <si>
    <t>Q101　相談できる人(MA)</t>
    <phoneticPr fontId="2"/>
  </si>
  <si>
    <t>Q102　［昨年12月］配偶者の就業形態【ベース：配偶者あり】</t>
    <phoneticPr fontId="2"/>
  </si>
  <si>
    <t>Q104　［昨年1年間］配偶者の年収(NA)【ベース：配偶者あり】</t>
    <phoneticPr fontId="2"/>
  </si>
  <si>
    <t>Q105　家族の介護者</t>
    <phoneticPr fontId="2"/>
  </si>
  <si>
    <t>Q107　進路選択にかかわる取り組み(MA)【ベース：在学中の人】</t>
    <phoneticPr fontId="2"/>
  </si>
  <si>
    <t>Q108　今後の進路希望【ベース：在学中の人】</t>
    <phoneticPr fontId="2"/>
  </si>
  <si>
    <t>Q109　卒業後の職業進路決定【ベース：在学中の人】</t>
    <phoneticPr fontId="2"/>
  </si>
  <si>
    <t>JPSED
2019</t>
    <phoneticPr fontId="2"/>
  </si>
  <si>
    <t>■全国就業実態パネル調査2020　本調査目次</t>
    <rPh sb="1" eb="3">
      <t>ゼンコク</t>
    </rPh>
    <rPh sb="3" eb="5">
      <t>シュウギョウ</t>
    </rPh>
    <rPh sb="5" eb="7">
      <t>ジッタイ</t>
    </rPh>
    <rPh sb="10" eb="12">
      <t>チョウサ</t>
    </rPh>
    <rPh sb="17" eb="20">
      <t>ホンチョウサ</t>
    </rPh>
    <rPh sb="20" eb="22">
      <t>モクジ</t>
    </rPh>
    <phoneticPr fontId="6"/>
  </si>
  <si>
    <t>12月時点仕事希望ありの非就業(Q24=2)</t>
    <phoneticPr fontId="2"/>
  </si>
  <si>
    <t>12月時点仕事希望ありの非労働力で、12月仕事を探していなかった人(Q17=8-11 &amp; Q24=2 &amp; Q26=3-4)</t>
    <phoneticPr fontId="2"/>
  </si>
  <si>
    <t>12月時点失業者（Q17=7）、もしくは12月時点非労働力で仕事探しをしていた人（Q17=8-11&amp;Q26=1-2）</t>
    <phoneticPr fontId="2"/>
  </si>
  <si>
    <t>12月時点就業希望無の非労働力(Q17=8-11 &amp; Q24=3)</t>
    <phoneticPr fontId="2"/>
  </si>
  <si>
    <t>前問で業種が公務以外(Q30=1-65,67)</t>
    <phoneticPr fontId="2"/>
  </si>
  <si>
    <t>時給の人(Q38=4)</t>
    <phoneticPr fontId="2"/>
  </si>
  <si>
    <t>仕事上のイベント（離職、入職、転勤、雇用形態の変更など）</t>
    <rPh sb="0" eb="3">
      <t>シゴトジョウ</t>
    </rPh>
    <rPh sb="15" eb="17">
      <t>テンキン</t>
    </rPh>
    <rPh sb="18" eb="20">
      <t>コヨウ</t>
    </rPh>
    <rPh sb="20" eb="22">
      <t>ケイタイ</t>
    </rPh>
    <rPh sb="23" eb="25">
      <t>ヘンコウ</t>
    </rPh>
    <phoneticPr fontId="2"/>
  </si>
  <si>
    <t>Q59　［昨年1年間］仕事上のイベント（離職、入職、転勤、雇用形態の変更など）(MA)</t>
    <rPh sb="20" eb="22">
      <t>リショク</t>
    </rPh>
    <rPh sb="23" eb="25">
      <t>ニュウショク</t>
    </rPh>
    <rPh sb="26" eb="28">
      <t>テンキン</t>
    </rPh>
    <phoneticPr fontId="2"/>
  </si>
  <si>
    <t>過去１年間に職場でハラスメントを見聞きしたことがあるか</t>
    <rPh sb="0" eb="2">
      <t>カコ</t>
    </rPh>
    <rPh sb="3" eb="5">
      <t>ネンカン</t>
    </rPh>
    <rPh sb="6" eb="8">
      <t>ショクバ</t>
    </rPh>
    <rPh sb="16" eb="18">
      <t>ミキ</t>
    </rPh>
    <phoneticPr fontId="2"/>
  </si>
  <si>
    <t>職場で見聞きしたハラスメント</t>
    <phoneticPr fontId="2"/>
  </si>
  <si>
    <t>ハラスメント実態</t>
    <rPh sb="6" eb="8">
      <t>ジッタイ</t>
    </rPh>
    <phoneticPr fontId="6"/>
  </si>
  <si>
    <t>ハラスメント実態</t>
    <phoneticPr fontId="6"/>
  </si>
  <si>
    <t>上司の役職</t>
    <phoneticPr fontId="2"/>
  </si>
  <si>
    <t>過去１年間　職場でのハラスメント経験</t>
    <rPh sb="0" eb="2">
      <t>カコ</t>
    </rPh>
    <rPh sb="3" eb="5">
      <t>ネンカン</t>
    </rPh>
    <rPh sb="6" eb="8">
      <t>ショクバ</t>
    </rPh>
    <rPh sb="16" eb="18">
      <t>ケイケン</t>
    </rPh>
    <phoneticPr fontId="2"/>
  </si>
  <si>
    <t>自身がハラスメントを受けたと感じた職場の相手</t>
    <rPh sb="20" eb="22">
      <t>アイテ</t>
    </rPh>
    <phoneticPr fontId="2"/>
  </si>
  <si>
    <t>自身がハラスメントを受けた種類</t>
    <rPh sb="13" eb="15">
      <t>シュルイ</t>
    </rPh>
    <phoneticPr fontId="2"/>
  </si>
  <si>
    <t>職務性質</t>
    <phoneticPr fontId="2"/>
  </si>
  <si>
    <t>職務性質</t>
    <rPh sb="0" eb="2">
      <t>ショクム</t>
    </rPh>
    <rPh sb="2" eb="4">
      <t>セイシツ</t>
    </rPh>
    <phoneticPr fontId="6"/>
  </si>
  <si>
    <t>職場環境</t>
    <rPh sb="0" eb="4">
      <t>ショクバカンキョウ</t>
    </rPh>
    <phoneticPr fontId="6"/>
  </si>
  <si>
    <t>ハラスメントに関する職場の施策</t>
    <phoneticPr fontId="2"/>
  </si>
  <si>
    <t>■全国就業実態パネル調査2020　追加調査目次</t>
    <rPh sb="1" eb="3">
      <t>ゼンコク</t>
    </rPh>
    <rPh sb="3" eb="5">
      <t>シュウギョウ</t>
    </rPh>
    <rPh sb="5" eb="7">
      <t>ジッタイ</t>
    </rPh>
    <rPh sb="10" eb="12">
      <t>チョウサ</t>
    </rPh>
    <rPh sb="17" eb="19">
      <t>ツイカ</t>
    </rPh>
    <rPh sb="19" eb="21">
      <t>チョウサ</t>
    </rPh>
    <rPh sb="21" eb="23">
      <t>モクジ</t>
    </rPh>
    <phoneticPr fontId="6"/>
  </si>
  <si>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</si>
  <si>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t>昨年12月時点有期で雇用されていた人(Q34=1)</t>
    <phoneticPr fontId="2"/>
  </si>
  <si>
    <r>
      <t>ここからは、</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のことをおたずねします。</t>
    </r>
    <phoneticPr fontId="2"/>
  </si>
  <si>
    <r>
      <t>■</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</si>
  <si>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</si>
  <si>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</si>
  <si>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</si>
  <si>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</si>
  <si>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</si>
  <si>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</si>
  <si>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</si>
  <si>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</si>
  <si>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の収入の状況についておたずねします。</t>
    </r>
    <rPh sb="20" eb="22">
      <t>シュウニュウ</t>
    </rPh>
    <rPh sb="23" eb="25">
      <t>ジョウキョウ</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</si>
  <si>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</si>
  <si>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）のあなたご本人の生活費のまかない方は、以下のうちどれが最も近いですか</t>
    </r>
    <r>
      <rPr>
        <sz val="9"/>
        <color rgb="FFFF0000"/>
        <rFont val="メイリオ"/>
        <family val="3"/>
        <charset val="128"/>
      </rPr>
      <t>。</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</si>
  <si>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</si>
  <si>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</si>
  <si>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t>前年（</t>
    </r>
    <r>
      <rPr>
        <sz val="9"/>
        <color rgb="FF00B050"/>
        <rFont val="メイリオ"/>
        <family val="3"/>
        <charset val="128"/>
      </rPr>
      <t>2018年</t>
    </r>
    <r>
      <rPr>
        <sz val="9"/>
        <rFont val="メイリオ"/>
        <family val="3"/>
        <charset val="128"/>
      </rPr>
      <t>）は働いていなかった</t>
    </r>
    <rPh sb="0" eb="2">
      <t>ゼンネン</t>
    </rPh>
    <rPh sb="7" eb="8">
      <t>ネン</t>
    </rPh>
    <rPh sb="10" eb="11">
      <t>ハタラ</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</si>
  <si>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</si>
  <si>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</si>
  <si>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昨年1年間（</t>
    </r>
    <r>
      <rPr>
        <sz val="9"/>
        <color rgb="FF00B050"/>
        <rFont val="メイリオ"/>
        <family val="3"/>
        <charset val="128"/>
      </rPr>
      <t>2019年</t>
    </r>
    <r>
      <rPr>
        <sz val="9"/>
        <color rgb="FFFF0000"/>
        <rFont val="メイリオ"/>
        <family val="3"/>
        <charset val="128"/>
      </rPr>
      <t>1月～12月）、あなたの職場について</t>
    </r>
    <r>
      <rPr>
        <sz val="9"/>
        <rFont val="メイリオ"/>
        <family val="3"/>
        <charset val="128"/>
      </rPr>
      <t>、次のことがどれくらいあてはまりますか。</t>
    </r>
    <phoneticPr fontId="2"/>
  </si>
  <si>
    <r>
      <t>■</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の職場環境についておたずねします。</t>
    </r>
    <rPh sb="20" eb="22">
      <t>ショクバ</t>
    </rPh>
    <rPh sb="22" eb="24">
      <t>カンキョウ</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</si>
  <si>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</si>
  <si>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</si>
  <si>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</si>
  <si>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</si>
  <si>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1週間の</t>
    </r>
    <r>
      <rPr>
        <sz val="9"/>
        <rFont val="メイリオ"/>
        <family val="3"/>
        <charset val="128"/>
      </rPr>
      <t>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</si>
  <si>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t>
    </r>
    <r>
      <rPr>
        <sz val="9"/>
        <color rgb="FF00B050"/>
        <rFont val="ＭＳ Ｐゴシック"/>
        <family val="3"/>
        <charset val="128"/>
      </rPr>
      <t>2019年</t>
    </r>
    <r>
      <rPr>
        <sz val="9"/>
        <rFont val="ＭＳ Ｐゴシック"/>
        <family val="3"/>
        <charset val="128"/>
      </rPr>
      <t>1月～12月）の
平均的な</t>
    </r>
    <r>
      <rPr>
        <sz val="9"/>
        <color rgb="FFFF0000"/>
        <rFont val="ＭＳ Ｐゴシック"/>
        <family val="3"/>
        <charset val="128"/>
      </rPr>
      <t>1週間</t>
    </r>
    <r>
      <rPr>
        <sz val="9"/>
        <rFont val="ＭＳ Ｐゴシック"/>
        <family val="3"/>
        <charset val="128"/>
      </rPr>
      <t>の副業・兼業の労働時間は、合計で○○時間
とお答えになりました。 
間違いがなければ「次のページ」ボタンを押してください。
訂正がある場合は「戻る」ボタンを押して再度ご入力ください。</t>
    </r>
    <rPh sb="31" eb="33">
      <t>ケンギョウ</t>
    </rPh>
    <phoneticPr fontId="6"/>
  </si>
  <si>
    <r>
      <t>昨年調査（</t>
    </r>
    <r>
      <rPr>
        <sz val="8"/>
        <color rgb="FF00B050"/>
        <rFont val="メイリオ"/>
        <family val="3"/>
        <charset val="128"/>
      </rPr>
      <t>JPSED2019</t>
    </r>
    <r>
      <rPr>
        <sz val="8"/>
        <rFont val="メイリオ"/>
        <family val="3"/>
        <charset val="128"/>
      </rPr>
      <t>）で20歳未満(Q2=20未満)
かつ
今回調査で20歳以上(Q2=20以上)</t>
    </r>
    <rPh sb="18" eb="19">
      <t>サイ</t>
    </rPh>
    <rPh sb="19" eb="21">
      <t>ミマン</t>
    </rPh>
    <rPh sb="27" eb="29">
      <t>ミマン</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</si>
  <si>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の以下の収入（税込みの実績）を教えてください。</t>
    </r>
    <rPh sb="19" eb="21">
      <t>イカ</t>
    </rPh>
    <rPh sb="22" eb="24">
      <t>シュウニュウ</t>
    </rPh>
    <rPh sb="33" eb="34">
      <t>オシ</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</si>
  <si>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</si>
  <si>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</si>
  <si>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に、あなたはつぎの活動に取り組みましたか。
取り組んだものをすべてお選びください。</t>
    </r>
    <phoneticPr fontId="2"/>
  </si>
  <si>
    <r>
      <t>あなたは</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に、就職活動を行いましたか。</t>
    </r>
    <phoneticPr fontId="2"/>
  </si>
  <si>
    <t>タスク設問</t>
    <rPh sb="3" eb="5">
      <t>セツモン</t>
    </rPh>
    <phoneticPr fontId="2"/>
  </si>
  <si>
    <t>仕事のスタイル（タスク設問）</t>
    <rPh sb="0" eb="2">
      <t>シゴト</t>
    </rPh>
    <rPh sb="11" eb="13">
      <t>セツモン</t>
    </rPh>
    <phoneticPr fontId="2"/>
  </si>
  <si>
    <r>
      <t>■</t>
    </r>
    <r>
      <rPr>
        <sz val="9"/>
        <color rgb="FFFF0000"/>
        <rFont val="メイリオ"/>
        <family val="3"/>
        <charset val="128"/>
      </rP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</si>
  <si>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rPr>
        <sz val="9"/>
        <rFont val="メイリオ"/>
        <family val="3"/>
        <charset val="128"/>
      </rPr>
      <t>※昨年1年間（</t>
    </r>
    <r>
      <rPr>
        <sz val="9"/>
        <color rgb="FF00B050"/>
        <rFont val="メイリオ"/>
        <family val="3"/>
        <charset val="128"/>
      </rPr>
      <t>2019年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</si>
  <si>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theme="1"/>
        <rFont val="メイリオ"/>
        <family val="3"/>
        <charset val="128"/>
      </rPr>
      <t>※昨年1年間（</t>
    </r>
    <r>
      <rPr>
        <sz val="9"/>
        <color rgb="FF00B050"/>
        <rFont val="メイリオ"/>
        <family val="3"/>
        <charset val="128"/>
      </rPr>
      <t>2019年</t>
    </r>
    <r>
      <rPr>
        <sz val="9"/>
        <rFont val="メイリオ"/>
        <family val="3"/>
        <charset val="128"/>
      </rPr>
      <t>1</t>
    </r>
    <r>
      <rPr>
        <sz val="9"/>
        <color theme="1"/>
        <rFont val="メイリオ"/>
        <family val="3"/>
        <charset val="128"/>
      </rPr>
      <t>月～12月）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</si>
  <si>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t>○</t>
    <phoneticPr fontId="2"/>
  </si>
  <si>
    <t>Q110　［昨年1年間］就活経験【ベース：在学中の人】</t>
    <phoneticPr fontId="2"/>
  </si>
  <si>
    <t>若手・中堅・ベテランの社員がバランスよく職場にいる</t>
  </si>
  <si>
    <t>職場のメンバー同士で、繁忙期などスケジュールを把握している</t>
  </si>
  <si>
    <t>社員同士が競い合っている</t>
  </si>
  <si>
    <t>仲間と協力して仕事をしている</t>
  </si>
  <si>
    <t>業務外の職場でのイベント参加（飲み会など）を断りにくい雰囲気がある</t>
  </si>
  <si>
    <t>個人の業務実績（例えば営業成績）が掲示されている</t>
  </si>
  <si>
    <t>朝礼がある</t>
  </si>
  <si>
    <t>人事評価において、年齢や勤続年数より成果が重視される</t>
  </si>
  <si>
    <t>ＫＰＩなどで成果を管理されている
※ＫＰＩとは、目標を達成するために定期的に振り返る、業績や行動を管理するための指標のことです</t>
  </si>
  <si>
    <t>どれだけ成果を出していても、部下のマネジメントができない管理職は昇進できない</t>
  </si>
  <si>
    <t>上司と定期的に面談する仕組みがある</t>
  </si>
  <si>
    <t>メンター制度など社員の成長を支援する制度がある</t>
  </si>
  <si>
    <t>(21)</t>
  </si>
  <si>
    <t>(22)</t>
  </si>
  <si>
    <t>(23)</t>
  </si>
  <si>
    <t>ハラスメントに関する職場の施策について、あなたにあてはまるものをお選びください。</t>
    <rPh sb="33" eb="34">
      <t>エラ</t>
    </rPh>
    <phoneticPr fontId="2"/>
  </si>
  <si>
    <t>難しい要求をしてくる顧客が多い</t>
    <rPh sb="0" eb="1">
      <t>ムズカ</t>
    </rPh>
    <rPh sb="3" eb="5">
      <t>ヨウキュウ</t>
    </rPh>
    <rPh sb="10" eb="12">
      <t>コキャク</t>
    </rPh>
    <rPh sb="13" eb="14">
      <t>オオ</t>
    </rPh>
    <phoneticPr fontId="1"/>
  </si>
  <si>
    <t>Q45-1</t>
    <phoneticPr fontId="2"/>
  </si>
  <si>
    <t>Q45-2</t>
    <phoneticPr fontId="2"/>
  </si>
  <si>
    <t>テレワーク制度導入(Q47=1-2)</t>
    <phoneticPr fontId="2"/>
  </si>
  <si>
    <t>副業していない人（Q68=2）</t>
    <phoneticPr fontId="2"/>
  </si>
  <si>
    <t>副業したい人（Q69=1）</t>
    <phoneticPr fontId="2"/>
  </si>
  <si>
    <t>1年間に副業をした人(Q68=1)</t>
    <phoneticPr fontId="2"/>
  </si>
  <si>
    <t>Q72-1</t>
  </si>
  <si>
    <t>Q72-2</t>
  </si>
  <si>
    <t>Q72-3</t>
  </si>
  <si>
    <t>副業は主な仕事と違う仕事内容の人(Q72-2=2)</t>
    <phoneticPr fontId="2"/>
  </si>
  <si>
    <t>副業を自営業主・家族従業員として行っている人(Q72-1=6-8)</t>
    <phoneticPr fontId="2"/>
  </si>
  <si>
    <t>Q72-4</t>
  </si>
  <si>
    <t>Q72-4</t>
    <phoneticPr fontId="2"/>
  </si>
  <si>
    <t>Q72-5</t>
  </si>
  <si>
    <t>Q72-5</t>
    <phoneticPr fontId="2"/>
  </si>
  <si>
    <t>退職2回以上(Q49=4-9)</t>
  </si>
  <si>
    <t>退職2回以上(Q49=4-9)</t>
    <phoneticPr fontId="2"/>
  </si>
  <si>
    <t>Q74と同じ</t>
  </si>
  <si>
    <t>Q74と同じ</t>
    <phoneticPr fontId="2"/>
  </si>
  <si>
    <t>前問で業種が公務以外(Q75=1-65,67)</t>
    <phoneticPr fontId="2"/>
  </si>
  <si>
    <t>退職1回以上(Q49=3-9)</t>
  </si>
  <si>
    <t>退職1回以上 かつ 12月時点就業者(Q49=3-9 &amp; Q17=1-6)</t>
  </si>
  <si>
    <t>前問で業種が公務以外 かつ 12月時点就業者(Q79=1-65,67 &amp; Q17=1-6)</t>
  </si>
  <si>
    <t>前問で業種が公務以外(Q79=1-65,67)</t>
  </si>
  <si>
    <t>昨年1年間退職者 かつ 12月就業者（Q53=１ &amp; Q17=1-6)または退職1回以上 かつ 12月時点就業者(Q49=3-9 &amp; Q17=1-6)</t>
  </si>
  <si>
    <t>退職者（Q53=１）または退職1回以上(Q49=3-9)</t>
  </si>
  <si>
    <t>退職経験あり(Q49=3-9)</t>
  </si>
  <si>
    <t>昨年1年間入職者 かつ 12月就業者（Q53=2 &amp; Q17=1-6)または退職1回以上 かつ 12月時点就業者(Q49=3-9 &amp; Q17=1-6)</t>
    <phoneticPr fontId="2"/>
  </si>
  <si>
    <t>前問で「妊娠時点」で働いていたひと(Q87(1)=1-7)</t>
    <phoneticPr fontId="2"/>
  </si>
  <si>
    <t>前問で「妊娠時点」で働いていたひと(Q89(1)=1-7)</t>
    <phoneticPr fontId="2"/>
  </si>
  <si>
    <t>まだ社会人になっていない人を除く全員(Q49=2-9)
OR
12月時点就業者(Q17=1-6)</t>
    <phoneticPr fontId="2"/>
  </si>
  <si>
    <t>まだ社会人になっていない人を除く全員(Q49=2-9)</t>
    <phoneticPr fontId="2"/>
  </si>
  <si>
    <t>12月時点就業者（まだ社会人になっていない人除く） もしくは 12月時点失業者・非労働力で退職1回以上
((Q17=1-6 &amp; Q49=2-9) or (Q17=7-11 &amp; Q49=3-9))</t>
    <phoneticPr fontId="2"/>
  </si>
  <si>
    <t>Q45-1</t>
    <phoneticPr fontId="2"/>
  </si>
  <si>
    <t>Q45-2</t>
    <phoneticPr fontId="6"/>
  </si>
  <si>
    <t>昨年１年間にハラスメントに関するオンライン以外の研修を受講しましたか
※ここでいう研修とは、たとえば、ハラスメントに関する専門の講師を招いての講義などを指します</t>
    <rPh sb="13" eb="14">
      <t>カン</t>
    </rPh>
    <rPh sb="21" eb="23">
      <t>イガイ</t>
    </rPh>
    <rPh sb="24" eb="26">
      <t>ケンシュウ</t>
    </rPh>
    <rPh sb="27" eb="29">
      <t>ジュコウ</t>
    </rPh>
    <rPh sb="41" eb="43">
      <t>ケンシュウ</t>
    </rPh>
    <rPh sb="58" eb="59">
      <t>カン</t>
    </rPh>
    <rPh sb="61" eb="63">
      <t>センモン</t>
    </rPh>
    <rPh sb="64" eb="66">
      <t>コウシ</t>
    </rPh>
    <rPh sb="67" eb="68">
      <t>マネ</t>
    </rPh>
    <rPh sb="71" eb="73">
      <t>コウギ</t>
    </rPh>
    <rPh sb="76" eb="77">
      <t>サ</t>
    </rPh>
    <phoneticPr fontId="1"/>
  </si>
  <si>
    <t>昨年１年間にハラスメントに関するオンライン研修を受講しましたか</t>
    <rPh sb="13" eb="14">
      <t>カン</t>
    </rPh>
    <rPh sb="21" eb="23">
      <t>ケンシュウ</t>
    </rPh>
    <rPh sb="24" eb="26">
      <t>ジュコウ</t>
    </rPh>
    <phoneticPr fontId="1"/>
  </si>
  <si>
    <t>昨年１年間に自身がハラスメントを受けた相手が上司である方
（Q8=1）</t>
    <rPh sb="16" eb="17">
      <t>ウ</t>
    </rPh>
    <rPh sb="19" eb="21">
      <t>アイテ</t>
    </rPh>
    <rPh sb="22" eb="24">
      <t>ジョウシ</t>
    </rPh>
    <rPh sb="27" eb="28">
      <t>カタ</t>
    </rPh>
    <phoneticPr fontId="2"/>
  </si>
  <si>
    <t>昨年１年間に自身がハラスメントを受けた（Q6=1）</t>
    <rPh sb="6" eb="8">
      <t>ジシン</t>
    </rPh>
    <rPh sb="16" eb="17">
      <t>ウ</t>
    </rPh>
    <phoneticPr fontId="2"/>
  </si>
  <si>
    <t>あなたが職場で受けたと感じたハラスメントは次のどれにあてはまりますか。</t>
    <rPh sb="4" eb="6">
      <t>ショクバ</t>
    </rPh>
    <rPh sb="7" eb="8">
      <t>ウ</t>
    </rPh>
    <rPh sb="11" eb="12">
      <t>カン</t>
    </rPh>
    <rPh sb="21" eb="22">
      <t>ツギ</t>
    </rPh>
    <phoneticPr fontId="1"/>
  </si>
  <si>
    <t>昨年１年間に職場でハラスメントを見聞きしたことがある（Q4=1）</t>
    <rPh sb="6" eb="8">
      <t>ショクバ</t>
    </rPh>
    <rPh sb="16" eb="18">
      <t>ミキ</t>
    </rPh>
    <phoneticPr fontId="2"/>
  </si>
  <si>
    <t>(27)</t>
  </si>
  <si>
    <t>(26)</t>
  </si>
  <si>
    <t>(25)</t>
  </si>
  <si>
    <t>(24)</t>
  </si>
  <si>
    <t>部署の異動や転勤、出向など人事異動が多い
＊転職・退職などは含まない</t>
    <rPh sb="25" eb="27">
      <t>タイショク</t>
    </rPh>
    <phoneticPr fontId="2"/>
  </si>
  <si>
    <r>
      <t>昨年1年間（</t>
    </r>
    <r>
      <rPr>
        <sz val="9"/>
        <color rgb="FF00B050"/>
        <rFont val="メイリオ"/>
        <family val="3"/>
        <charset val="128"/>
      </rPr>
      <t>2019年</t>
    </r>
    <r>
      <rPr>
        <sz val="9"/>
        <color rgb="FFFF0000"/>
        <rFont val="メイリオ"/>
        <family val="3"/>
        <charset val="128"/>
      </rPr>
      <t>1月～12月</t>
    </r>
    <r>
      <rPr>
        <sz val="9"/>
        <rFont val="メイリオ"/>
        <family val="3"/>
        <charset val="128"/>
      </rPr>
      <t>）、あなたの担当している仕事は前年（</t>
    </r>
    <r>
      <rPr>
        <sz val="9"/>
        <color rgb="FF00B050"/>
        <rFont val="メイリオ"/>
        <family val="3"/>
        <charset val="128"/>
      </rPr>
      <t>2018年</t>
    </r>
    <r>
      <rPr>
        <sz val="9"/>
        <rFont val="メイリオ"/>
        <family val="3"/>
        <charset val="128"/>
      </rPr>
      <t>）と比べてレベルアップしましたか。</t>
    </r>
    <rPh sb="23" eb="25">
      <t>タントウ</t>
    </rPh>
    <rPh sb="29" eb="31">
      <t>シゴト</t>
    </rPh>
    <rPh sb="32" eb="34">
      <t>ゼンネン</t>
    </rPh>
    <rPh sb="39" eb="40">
      <t>ネン</t>
    </rPh>
    <rPh sb="42" eb="43">
      <t>クラ</t>
    </rPh>
    <phoneticPr fontId="2"/>
  </si>
  <si>
    <r>
      <t>あなたは、</t>
    </r>
    <r>
      <rPr>
        <sz val="9"/>
        <color rgb="FFFF0000"/>
        <rFont val="メイリオ"/>
        <family val="3"/>
        <charset val="128"/>
      </rPr>
      <t>昨年１年間（</t>
    </r>
    <r>
      <rPr>
        <sz val="9"/>
        <color rgb="FF00B050"/>
        <rFont val="メイリオ"/>
        <family val="3"/>
        <charset val="128"/>
      </rPr>
      <t>2019年</t>
    </r>
    <r>
      <rPr>
        <sz val="9"/>
        <color rgb="FFFF0000"/>
        <rFont val="メイリオ"/>
        <family val="3"/>
        <charset val="128"/>
      </rPr>
      <t>1月～12月）</t>
    </r>
    <r>
      <rPr>
        <sz val="9"/>
        <rFont val="メイリオ"/>
        <family val="3"/>
        <charset val="128"/>
      </rPr>
      <t>、ご自分の仕事と家庭生活の両立についてストレスを感じましたか。</t>
    </r>
    <rPh sb="15" eb="16">
      <t>ネン</t>
    </rPh>
    <rPh sb="47" eb="48">
      <t>カン</t>
    </rPh>
    <phoneticPr fontId="2"/>
  </si>
  <si>
    <t>複数の上司からハラスメントを受けたと感じた場合は、最もハラスメントをしている上司の役職をお答えください。</t>
    <rPh sb="38" eb="40">
      <t>ジョウシ</t>
    </rPh>
    <phoneticPr fontId="2"/>
  </si>
  <si>
    <t>外国人や障がい者社員など多様な人が働いている</t>
  </si>
  <si>
    <t>(28)</t>
  </si>
  <si>
    <t>Q36_1</t>
    <phoneticPr fontId="2"/>
  </si>
  <si>
    <t>Q36_3</t>
    <phoneticPr fontId="2"/>
  </si>
  <si>
    <t>※半透明のボタンをドラッグし、あなたの仕事に占める割合にあてはまると思う位置にスライドさせてください。</t>
    <phoneticPr fontId="2"/>
  </si>
  <si>
    <t>１</t>
    <phoneticPr fontId="2"/>
  </si>
  <si>
    <t>繰り返し同じことをする／その都度違うことをする</t>
    <phoneticPr fontId="2"/>
  </si>
  <si>
    <t>仕事に占める割合（　　　）％／仕事に占める割合（　　　）％</t>
    <rPh sb="0" eb="2">
      <t>シゴト</t>
    </rPh>
    <rPh sb="3" eb="4">
      <t>シ</t>
    </rPh>
    <rPh sb="6" eb="8">
      <t>ワリアイ</t>
    </rPh>
    <phoneticPr fontId="2"/>
  </si>
  <si>
    <t>退職1回以上 かつ 12月時点就業者
(Q49=3-9 &amp; Q17=1-6)</t>
    <phoneticPr fontId="2"/>
  </si>
  <si>
    <r>
      <t>｛昨年調査（</t>
    </r>
    <r>
      <rPr>
        <sz val="8"/>
        <color rgb="FF00B050"/>
        <rFont val="メイリオ"/>
        <family val="3"/>
        <charset val="128"/>
      </rPr>
      <t>JPSED2019</t>
    </r>
    <r>
      <rPr>
        <sz val="8"/>
        <rFont val="メイリオ"/>
        <family val="3"/>
        <charset val="128"/>
      </rPr>
      <t>）で20歳未満(Q2=20未満)
かつ
今回調査で20歳以上(Q2=20以上)｝
OR
Q74と同じ</t>
    </r>
    <phoneticPr fontId="2"/>
  </si>
  <si>
    <t>(1)</t>
    <phoneticPr fontId="2"/>
  </si>
  <si>
    <t>（回答は1つずつ）</t>
    <phoneticPr fontId="2"/>
  </si>
  <si>
    <t>SAﾏﾄﾘｸｽ</t>
    <phoneticPr fontId="2"/>
  </si>
  <si>
    <t>会社のハラスメント施策</t>
    <phoneticPr fontId="2"/>
  </si>
  <si>
    <t>■昨年１年間（2019年1月～12月）の職場でのハラスメントに関する施策についておたずねします。</t>
    <phoneticPr fontId="2"/>
  </si>
  <si>
    <t>SA</t>
    <phoneticPr fontId="2"/>
  </si>
  <si>
    <t>ハラスメントの有無</t>
    <phoneticPr fontId="2"/>
  </si>
  <si>
    <t>顧客・取引先など</t>
    <phoneticPr fontId="2"/>
  </si>
  <si>
    <t>あなたは職場で誰からハラスメントを受けたと感じましたか。</t>
    <phoneticPr fontId="1"/>
  </si>
  <si>
    <t>MA</t>
    <phoneticPr fontId="2"/>
  </si>
  <si>
    <r>
      <rPr>
        <sz val="9"/>
        <color rgb="FFFF0000"/>
        <rFont val="メイリオ"/>
        <family val="3"/>
        <charset val="128"/>
      </rPr>
      <t>あなた自身</t>
    </r>
    <r>
      <rPr>
        <sz val="9"/>
        <rFont val="メイリオ"/>
        <family val="3"/>
        <charset val="128"/>
      </rPr>
      <t>は昨年１年間に職場でハラスメントを受けたと感じたことがありますか。</t>
    </r>
    <rPh sb="3" eb="5">
      <t>ジシン</t>
    </rPh>
    <phoneticPr fontId="2"/>
  </si>
  <si>
    <t>1</t>
    <phoneticPr fontId="2"/>
  </si>
  <si>
    <t>あなたが職場で見聞きしたハラスメントは次のどれにあてはまりますか。</t>
    <phoneticPr fontId="2"/>
  </si>
  <si>
    <t>いいえ</t>
    <phoneticPr fontId="2"/>
  </si>
  <si>
    <t>2</t>
    <phoneticPr fontId="2"/>
  </si>
  <si>
    <t>はい</t>
    <phoneticPr fontId="2"/>
  </si>
  <si>
    <t>ハラスメントの有無</t>
    <phoneticPr fontId="2"/>
  </si>
  <si>
    <t>■昨年１年間（2019年1月～12月）のあなたの職場について、おたずねします。</t>
    <phoneticPr fontId="2"/>
  </si>
  <si>
    <t>職場の業績・パフォーマンスが出ている</t>
    <rPh sb="0" eb="2">
      <t>ショクバ</t>
    </rPh>
    <rPh sb="3" eb="5">
      <t>ギョウセキ</t>
    </rPh>
    <rPh sb="14" eb="15">
      <t>デ</t>
    </rPh>
    <phoneticPr fontId="2"/>
  </si>
  <si>
    <t>目標管理制度（MBO）など、仕事をするうえでの目標を明確に設定する仕組みがある</t>
    <phoneticPr fontId="2"/>
  </si>
  <si>
    <t>３６０度評価など社員を多面的に評価する仕組みがある
※３６０度評価とは、上司、同僚、部下など、立場や対象者との関係性が異なる複数の評価者によって、対象者の人物像を多面的に把握する評価手法のことです</t>
    <rPh sb="85" eb="87">
      <t>ハアク</t>
    </rPh>
    <phoneticPr fontId="2"/>
  </si>
  <si>
    <t>職場での業務に関するやり取りは対面よりもメールなどでおこなわれることが多い</t>
    <rPh sb="35" eb="36">
      <t>オオ</t>
    </rPh>
    <phoneticPr fontId="2"/>
  </si>
  <si>
    <t>他者の反応におびえたり恥ずかしさを感じることなく、安心して発言や行動ができる</t>
    <rPh sb="11" eb="12">
      <t>ハ</t>
    </rPh>
    <phoneticPr fontId="2"/>
  </si>
  <si>
    <t>組織の意志決定は、上意下達（トップダウン）でおこなわれる</t>
    <phoneticPr fontId="2"/>
  </si>
  <si>
    <t>男性・女性の社員がバランスよく職場にいる</t>
    <phoneticPr fontId="2"/>
  </si>
  <si>
    <t>経営ボードの意思決定について、その背景や意図を伝える仕組みがある</t>
    <phoneticPr fontId="2"/>
  </si>
  <si>
    <t>人の命や、多くの人の利害に関わることのある仕事である</t>
    <phoneticPr fontId="2"/>
  </si>
  <si>
    <t>（回答は1つずつ）</t>
    <phoneticPr fontId="2"/>
  </si>
  <si>
    <t>あなたの職場では以下の項目はあてはまりますか。</t>
    <phoneticPr fontId="1"/>
  </si>
  <si>
    <t>職務性質</t>
    <phoneticPr fontId="2"/>
  </si>
  <si>
    <t>■昨年１年間（2019年1月～12月）の職場での仕事についておたずねします。</t>
    <phoneticPr fontId="2"/>
  </si>
  <si>
    <t>Q2</t>
    <phoneticPr fontId="2"/>
  </si>
  <si>
    <t>NA</t>
    <phoneticPr fontId="2"/>
  </si>
  <si>
    <t>Q1</t>
    <phoneticPr fontId="2"/>
  </si>
  <si>
    <t>アンケートなどで、社内のハラスメントの実態把握がされていますか</t>
    <phoneticPr fontId="2"/>
  </si>
  <si>
    <t>就業時間中に、自分の都合で中抜けすることができた
※ここでの「中抜け」とは、就業時間中に、私用で一時的に業務を離れることを指します。</t>
    <phoneticPr fontId="2"/>
  </si>
  <si>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2"/>
  </si>
  <si>
    <t>あなたは、昨年12月時点、仕事時間の全体を100とした場合に、以下の項目のそれぞれにどれくらいの時間をかけていましたか。（残業時間（サービス残業も含む）は含み、通勤時間、食事時間、休憩時間は除きます）</t>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</si>
  <si>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あなたは昨年１年間に職場でハラスメントを見聞きしたことがありますか。
自分が受けていなくても、職場の他の人が受けている場合も含みます。</t>
    <phoneticPr fontId="2"/>
  </si>
  <si>
    <t>「上司からハラスメントを受けたと感じた」と回答した方におたずねします。
その上司の役職は次のどれにあてはまりますか。
名称が異なる場合も、職階（職位）が近いと思われるものをお選びください。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</si>
</sst>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0"/>
    <numFmt numFmtId="177" formatCode="000"/>
    <numFmt numFmtId="178" formatCode="00"/>
  </numFmts>
  <fonts count="95">
    <font>
      <sz val="11"/>
      <color theme="1"/>
      <name val="ＭＳ Ｐゴシック"/>
      <family val="2"/>
      <charset val="128"/>
      <scheme val="minor"/>
    </font>
    <font>
      <sz val="10.5"/>
      <color theme="1"/>
      <name val="メイリオ"/>
      <family val="3"/>
      <charset val="128"/>
    </font>
    <font>
      <sz val="6"/>
      <name val="ＭＳ Ｐゴシック"/>
      <family val="2"/>
      <charset val="128"/>
      <scheme val="minor"/>
    </font>
    <font>
      <sz val="10.5"/>
      <name val="メイリオ"/>
      <family val="3"/>
      <charset val="128"/>
    </font>
    <font>
      <b/>
      <sz val="9"/>
      <name val="メイリオ"/>
      <family val="3"/>
      <charset val="128"/>
    </font>
    <font>
      <sz val="9"/>
      <name val="メイリオ"/>
      <family val="3"/>
      <charset val="128"/>
    </font>
    <font>
      <sz val="6"/>
      <name val="ＭＳ Ｐゴシック"/>
      <family val="3"/>
      <charset val="128"/>
    </font>
    <font>
      <sz val="11"/>
      <name val="ＭＳ Ｐゴシック"/>
      <family val="3"/>
      <charset val="128"/>
    </font>
    <font>
      <sz val="9"/>
      <color theme="1"/>
      <name val="メイリオ"/>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color indexed="10"/>
      <name val="ＭＳ Ｐゴシック"/>
      <family val="3"/>
      <charset val="128"/>
    </font>
    <font>
      <sz val="9"/>
      <color rgb="FFFF0000"/>
      <name val="メイリオ"/>
      <family val="3"/>
      <charset val="128"/>
    </font>
    <font>
      <b/>
      <sz val="9"/>
      <color theme="0"/>
      <name val="メイリオ"/>
      <family val="3"/>
      <charset val="128"/>
    </font>
    <font>
      <sz val="12"/>
      <name val="メイリオ"/>
      <family val="3"/>
      <charset val="128"/>
    </font>
    <font>
      <b/>
      <sz val="16"/>
      <name val="メイリオ"/>
      <family val="3"/>
      <charset val="128"/>
    </font>
    <font>
      <sz val="8"/>
      <color indexed="9"/>
      <name val="メイリオ"/>
      <family val="3"/>
      <charset val="128"/>
    </font>
    <font>
      <b/>
      <sz val="8"/>
      <name val="メイリオ"/>
      <family val="3"/>
      <charset val="128"/>
    </font>
    <font>
      <sz val="8"/>
      <name val="メイリオ"/>
      <family val="3"/>
      <charset val="128"/>
    </font>
    <font>
      <sz val="10"/>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12"/>
      <name val="メイリオ"/>
      <family val="3"/>
      <charset val="128"/>
    </font>
    <font>
      <b/>
      <sz val="8"/>
      <color indexed="9"/>
      <name val="メイリオ"/>
      <family val="3"/>
      <charset val="128"/>
    </font>
    <font>
      <b/>
      <sz val="10"/>
      <name val="メイリオ"/>
      <family val="3"/>
      <charset val="128"/>
    </font>
    <font>
      <sz val="11"/>
      <name val="メイリオ"/>
      <family val="3"/>
      <charset val="128"/>
    </font>
    <font>
      <sz val="10"/>
      <color indexed="9"/>
      <name val="メイリオ"/>
      <family val="3"/>
      <charset val="128"/>
    </font>
    <font>
      <b/>
      <sz val="9"/>
      <color rgb="FF0000CC"/>
      <name val="メイリオ"/>
      <family val="3"/>
      <charset val="128"/>
    </font>
    <font>
      <sz val="9"/>
      <color rgb="FF0000CC"/>
      <name val="メイリオ"/>
      <family val="3"/>
      <charset val="128"/>
    </font>
    <font>
      <b/>
      <sz val="9"/>
      <color theme="5" tint="-0.249977111117893"/>
      <name val="メイリオ"/>
      <family val="3"/>
      <charset val="128"/>
    </font>
    <font>
      <b/>
      <sz val="9"/>
      <color rgb="FF7030A0"/>
      <name val="メイリオ"/>
      <family val="3"/>
      <charset val="128"/>
    </font>
    <font>
      <sz val="9"/>
      <color rgb="FF00B050"/>
      <name val="メイリオ"/>
      <family val="3"/>
      <charset val="128"/>
    </font>
    <font>
      <b/>
      <sz val="9"/>
      <color rgb="FFFF66FF"/>
      <name val="メイリオ"/>
      <family val="3"/>
      <charset val="128"/>
    </font>
    <font>
      <b/>
      <sz val="8"/>
      <color theme="6" tint="-0.249977111117893"/>
      <name val="メイリオ"/>
      <family val="3"/>
      <charset val="128"/>
    </font>
    <font>
      <b/>
      <sz val="9"/>
      <color rgb="FF00B0F0"/>
      <name val="メイリオ"/>
      <family val="3"/>
      <charset val="128"/>
    </font>
    <font>
      <b/>
      <u/>
      <sz val="9"/>
      <color rgb="FF7030A0"/>
      <name val="メイリオ"/>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12"/>
      <name val="ＭＳ Ｐゴシック"/>
      <family val="3"/>
      <charset val="128"/>
    </font>
    <font>
      <sz val="10"/>
      <name val="ＭＳ Ｐゴシック"/>
      <family val="3"/>
      <charset val="128"/>
    </font>
    <font>
      <i/>
      <sz val="12"/>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11"/>
      <name val="ＭＳ Ｐゴシック"/>
      <family val="3"/>
      <charset val="128"/>
      <scheme val="minor"/>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
      <sz val="9"/>
      <color rgb="FFFF66FF"/>
      <name val="メイリオ"/>
      <family val="3"/>
      <charset val="128"/>
    </font>
    <font>
      <b/>
      <sz val="9"/>
      <color theme="6" tint="-0.249977111117893"/>
      <name val="メイリオ"/>
      <family val="3"/>
      <charset val="128"/>
    </font>
    <font>
      <sz val="9"/>
      <color theme="5"/>
      <name val="メイリオ"/>
      <family val="3"/>
      <charset val="128"/>
    </font>
    <font>
      <b/>
      <sz val="9"/>
      <color rgb="FF00B050"/>
      <name val="メイリオ"/>
      <family val="3"/>
      <charset val="128"/>
    </font>
    <font>
      <b/>
      <sz val="9"/>
      <color theme="9" tint="-0.499984740745262"/>
      <name val="メイリオ"/>
      <family val="3"/>
      <charset val="128"/>
    </font>
    <font>
      <sz val="9"/>
      <color indexed="10"/>
      <name val="メイリオ"/>
      <family val="3"/>
      <charset val="128"/>
    </font>
    <font>
      <sz val="9"/>
      <color theme="9" tint="-0.249977111117893"/>
      <name val="メイリオ"/>
      <family val="3"/>
      <charset val="128"/>
    </font>
    <font>
      <u/>
      <sz val="9"/>
      <color theme="9" tint="-0.249977111117893"/>
      <name val="メイリオ"/>
      <family val="3"/>
      <charset val="128"/>
    </font>
    <font>
      <b/>
      <sz val="9"/>
      <color theme="1"/>
      <name val="メイリオ"/>
      <family val="3"/>
      <charset val="128"/>
    </font>
    <font>
      <sz val="8"/>
      <color theme="1"/>
      <name val="メイリオ"/>
      <family val="3"/>
      <charset val="128"/>
    </font>
    <font>
      <b/>
      <sz val="9"/>
      <color rgb="FFFF0000"/>
      <name val="メイリオ"/>
      <family val="3"/>
      <charset val="128"/>
    </font>
    <font>
      <sz val="10"/>
      <color rgb="FFFF0000"/>
      <name val="メイリオ"/>
      <family val="3"/>
      <charset val="128"/>
    </font>
    <font>
      <u/>
      <sz val="9"/>
      <name val="メイリオ"/>
      <family val="3"/>
      <charset val="128"/>
    </font>
    <font>
      <sz val="10"/>
      <color theme="1"/>
      <name val="メイリオ"/>
      <family val="3"/>
      <charset val="128"/>
    </font>
    <font>
      <sz val="8"/>
      <color rgb="FF00B050"/>
      <name val="メイリオ"/>
      <family val="3"/>
      <charset val="128"/>
    </font>
    <font>
      <sz val="11"/>
      <color theme="1"/>
      <name val="ＭＳ Ｐゴシック"/>
      <family val="3"/>
      <charset val="128"/>
      <scheme val="minor"/>
    </font>
    <font>
      <sz val="16"/>
      <color theme="0"/>
      <name val="メイリオ"/>
      <family val="3"/>
      <charset val="128"/>
    </font>
    <font>
      <strike/>
      <sz val="9"/>
      <color rgb="FF00B050"/>
      <name val="メイリオ"/>
      <family val="3"/>
      <charset val="128"/>
    </font>
    <font>
      <sz val="9"/>
      <color rgb="FFFF0000"/>
      <name val="ＭＳ Ｐゴシック"/>
      <family val="3"/>
      <charset val="128"/>
    </font>
    <font>
      <u/>
      <sz val="9"/>
      <color rgb="FFFF0000"/>
      <name val="メイリオ"/>
      <family val="3"/>
      <charset val="128"/>
    </font>
    <font>
      <strike/>
      <sz val="9"/>
      <color rgb="FFFF66FF"/>
      <name val="メイリオ"/>
      <family val="3"/>
      <charset val="128"/>
    </font>
    <font>
      <sz val="9"/>
      <color rgb="FFFF00FF"/>
      <name val="メイリオ"/>
      <family val="3"/>
      <charset val="128"/>
    </font>
    <font>
      <sz val="8"/>
      <color rgb="FFFF00FF"/>
      <name val="メイリオ"/>
      <family val="3"/>
      <charset val="128"/>
    </font>
    <font>
      <b/>
      <sz val="9"/>
      <color rgb="FFFF00FF"/>
      <name val="メイリオ"/>
      <family val="3"/>
      <charset val="128"/>
    </font>
    <font>
      <b/>
      <sz val="18"/>
      <name val="メイリオ"/>
      <family val="3"/>
      <charset val="128"/>
    </font>
    <font>
      <b/>
      <strike/>
      <sz val="9"/>
      <name val="メイリオ"/>
      <family val="3"/>
      <charset val="128"/>
    </font>
    <font>
      <strike/>
      <sz val="9"/>
      <name val="メイリオ"/>
      <family val="3"/>
      <charset val="128"/>
    </font>
    <font>
      <sz val="9"/>
      <color theme="1"/>
      <name val="ＭＳ Ｐゴシック"/>
      <family val="3"/>
      <charset val="128"/>
    </font>
    <font>
      <strike/>
      <sz val="9"/>
      <color theme="1"/>
      <name val="メイリオ"/>
      <family val="3"/>
      <charset val="128"/>
    </font>
    <font>
      <sz val="9"/>
      <color rgb="FF00B050"/>
      <name val="ＭＳ Ｐゴシック"/>
      <family val="3"/>
      <charset val="128"/>
    </font>
    <font>
      <strike/>
      <sz val="9"/>
      <color rgb="FFFF00FF"/>
      <name val="メイリオ"/>
      <family val="3"/>
      <charset val="128"/>
    </font>
    <font>
      <b/>
      <sz val="14"/>
      <color rgb="FFFF00FF"/>
      <name val="メイリオ"/>
      <family val="3"/>
      <charset val="128"/>
    </font>
    <font>
      <sz val="11"/>
      <name val="Tahoma"/>
      <family val="2"/>
    </font>
    <font>
      <b/>
      <sz val="9"/>
      <color rgb="FFFF0000"/>
      <name val="Meiryo"/>
      <family val="3"/>
      <charset val="128"/>
    </font>
  </fonts>
  <fills count="19">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0000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99FF"/>
        <bgColor indexed="64"/>
      </patternFill>
    </fill>
    <fill>
      <patternFill patternType="solid">
        <fgColor rgb="FFFF0000"/>
        <bgColor indexed="64"/>
      </patternFill>
    </fill>
    <fill>
      <patternFill patternType="solid">
        <fgColor rgb="FF002060"/>
        <bgColor indexed="64"/>
      </patternFill>
    </fill>
  </fills>
  <borders count="172">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style="thin">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bottom style="medium">
        <color indexed="8"/>
      </bottom>
      <diagonal/>
    </border>
    <border>
      <left/>
      <right/>
      <top style="thin">
        <color indexed="64"/>
      </top>
      <bottom style="thin">
        <color indexed="64"/>
      </bottom>
      <diagonal/>
    </border>
    <border>
      <left style="thin">
        <color indexed="64"/>
      </left>
      <right/>
      <top style="thin">
        <color indexed="64"/>
      </top>
      <bottom style="medium">
        <color indexed="8"/>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top/>
      <bottom style="thin">
        <color indexed="9"/>
      </bottom>
      <diagonal/>
    </border>
    <border>
      <left style="thin">
        <color indexed="9"/>
      </left>
      <right style="medium">
        <color indexed="8"/>
      </right>
      <top/>
      <bottom style="thin">
        <color indexed="9"/>
      </bottom>
      <diagonal/>
    </border>
    <border>
      <left style="thin">
        <color indexed="64"/>
      </left>
      <right style="medium">
        <color indexed="8"/>
      </right>
      <top/>
      <bottom style="thin">
        <color indexed="9"/>
      </bottom>
      <diagonal/>
    </border>
    <border>
      <left style="thin">
        <color indexed="64"/>
      </left>
      <right/>
      <top style="medium">
        <color indexed="64"/>
      </top>
      <bottom style="thin">
        <color indexed="64"/>
      </bottom>
      <diagonal/>
    </border>
    <border>
      <left/>
      <right style="medium">
        <color indexed="8"/>
      </right>
      <top style="thin">
        <color indexed="64"/>
      </top>
      <bottom style="medium">
        <color indexed="8"/>
      </bottom>
      <diagonal/>
    </border>
    <border>
      <left style="thin">
        <color indexed="64"/>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indexed="64"/>
      </left>
      <right style="hair">
        <color indexed="64"/>
      </right>
      <top/>
      <bottom style="thin">
        <color theme="0" tint="-0.499984740745262"/>
      </bottom>
      <diagonal/>
    </border>
    <border>
      <left/>
      <right style="hair">
        <color indexed="64"/>
      </right>
      <top style="thin">
        <color indexed="23"/>
      </top>
      <bottom style="thin">
        <color theme="0" tint="-0.499984740745262"/>
      </bottom>
      <diagonal/>
    </border>
    <border>
      <left/>
      <right/>
      <top style="thin">
        <color indexed="23"/>
      </top>
      <bottom style="thin">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hair">
        <color indexed="64"/>
      </left>
      <right style="hair">
        <color indexed="64"/>
      </right>
      <top/>
      <bottom style="thin">
        <color indexed="23"/>
      </bottom>
      <diagonal/>
    </border>
    <border>
      <left/>
      <right/>
      <top style="thin">
        <color indexed="23"/>
      </top>
      <bottom/>
      <diagonal/>
    </border>
    <border>
      <left style="thin">
        <color indexed="64"/>
      </left>
      <right/>
      <top style="thin">
        <color indexed="23"/>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medium">
        <color indexed="8"/>
      </left>
      <right/>
      <top/>
      <bottom style="thin">
        <color indexed="9"/>
      </bottom>
      <diagonal/>
    </border>
    <border>
      <left style="medium">
        <color auto="1"/>
      </left>
      <right style="thin">
        <color indexed="64"/>
      </right>
      <top style="thin">
        <color indexed="9"/>
      </top>
      <bottom style="thin">
        <color indexed="9"/>
      </bottom>
      <diagonal/>
    </border>
    <border>
      <left style="medium">
        <color theme="1"/>
      </left>
      <right style="thin">
        <color indexed="64"/>
      </right>
      <top style="thin">
        <color indexed="9"/>
      </top>
      <bottom style="medium">
        <color auto="1"/>
      </bottom>
      <diagonal/>
    </border>
    <border>
      <left style="medium">
        <color theme="1"/>
      </left>
      <right style="medium">
        <color indexed="8"/>
      </right>
      <top/>
      <bottom/>
      <diagonal/>
    </border>
    <border>
      <left style="medium">
        <color theme="1"/>
      </left>
      <right/>
      <top/>
      <bottom style="medium">
        <color theme="1"/>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hair">
        <color theme="1"/>
      </right>
      <top style="thin">
        <color theme="0" tint="-0.499984740745262"/>
      </top>
      <bottom style="thin">
        <color theme="0" tint="-0.499984740745262"/>
      </bottom>
      <diagonal/>
    </border>
    <border>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top style="thin">
        <color theme="0" tint="-0.499984740745262"/>
      </top>
      <bottom style="dotted">
        <color theme="0" tint="-4.9989318521683403E-2"/>
      </bottom>
      <diagonal/>
    </border>
    <border>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top style="dotted">
        <color theme="0" tint="-4.9989318521683403E-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thin">
        <color theme="0" tint="-0.499984740745262"/>
      </bottom>
      <diagonal/>
    </border>
    <border>
      <left style="dotted">
        <color theme="0" tint="-0.24994659260841701"/>
      </left>
      <right style="thin">
        <color theme="0" tint="-0.499984740745262"/>
      </right>
      <top style="hair">
        <color theme="0" tint="-0.499984740745262"/>
      </top>
      <bottom style="thin">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medium">
        <color indexed="8"/>
      </left>
      <right/>
      <top/>
      <bottom/>
      <diagonal/>
    </border>
    <border>
      <left style="medium">
        <color indexed="64"/>
      </left>
      <right style="thin">
        <color indexed="64"/>
      </right>
      <top/>
      <bottom/>
      <diagonal/>
    </border>
    <border>
      <left style="medium">
        <color indexed="64"/>
      </left>
      <right/>
      <top/>
      <bottom/>
      <diagonal/>
    </border>
    <border>
      <left style="medium">
        <color indexed="64"/>
      </left>
      <right/>
      <top/>
      <bottom/>
      <diagonal/>
    </border>
    <border>
      <left style="medium">
        <color indexed="8"/>
      </left>
      <right style="thin">
        <color indexed="64"/>
      </right>
      <top/>
      <bottom/>
      <diagonal/>
    </border>
    <border>
      <left/>
      <right/>
      <top style="medium">
        <color indexed="8"/>
      </top>
      <bottom/>
      <diagonal/>
    </border>
    <border>
      <left style="thin">
        <color indexed="64"/>
      </left>
      <right/>
      <top style="thin">
        <color indexed="23"/>
      </top>
      <bottom/>
      <diagonal/>
    </border>
    <border>
      <left style="thin">
        <color indexed="64"/>
      </left>
      <right/>
      <top/>
      <bottom style="thin">
        <color indexed="23"/>
      </bottom>
      <diagonal/>
    </border>
    <border>
      <left/>
      <right/>
      <top/>
      <bottom style="thin">
        <color indexed="23"/>
      </bottom>
      <diagonal/>
    </border>
    <border>
      <left style="thin">
        <color theme="0" tint="-0.499984740745262"/>
      </left>
      <right style="dotted">
        <color theme="0" tint="-0.24994659260841701"/>
      </right>
      <top style="hair">
        <color theme="0" tint="-0.499984740745262"/>
      </top>
      <bottom style="thin">
        <color indexed="64"/>
      </bottom>
      <diagonal/>
    </border>
    <border>
      <left style="dotted">
        <color theme="0" tint="-0.24994659260841701"/>
      </left>
      <right style="thin">
        <color theme="0" tint="-0.499984740745262"/>
      </right>
      <top style="hair">
        <color theme="0" tint="-0.499984740745262"/>
      </top>
      <bottom style="thin">
        <color indexed="64"/>
      </bottom>
      <diagonal/>
    </border>
    <border>
      <left style="thin">
        <color theme="0" tint="-0.499984740745262"/>
      </left>
      <right style="dotted">
        <color theme="0" tint="-0.24994659260841701"/>
      </right>
      <top style="hair">
        <color theme="0" tint="-0.499984740745262"/>
      </top>
      <bottom/>
      <diagonal/>
    </border>
    <border>
      <left style="dotted">
        <color theme="0" tint="-0.24994659260841701"/>
      </left>
      <right style="thin">
        <color theme="0" tint="-0.499984740745262"/>
      </right>
      <top style="hair">
        <color theme="0" tint="-0.499984740745262"/>
      </top>
      <bottom/>
      <diagonal/>
    </border>
    <border>
      <left/>
      <right style="hair">
        <color indexed="64"/>
      </right>
      <top/>
      <bottom style="thin">
        <color indexed="23"/>
      </bottom>
      <diagonal/>
    </border>
  </borders>
  <cellStyleXfs count="10">
    <xf numFmtId="0" fontId="0" fillId="0" borderId="0">
      <alignment vertical="center"/>
    </xf>
    <xf numFmtId="0" fontId="7" fillId="0" borderId="0">
      <alignment vertical="center"/>
    </xf>
    <xf numFmtId="0" fontId="7" fillId="0" borderId="0"/>
    <xf numFmtId="0" fontId="7" fillId="0" borderId="0">
      <alignment vertical="center"/>
    </xf>
    <xf numFmtId="0" fontId="10" fillId="0" borderId="0"/>
    <xf numFmtId="0" fontId="9" fillId="0" borderId="0"/>
    <xf numFmtId="0" fontId="11" fillId="0" borderId="0"/>
    <xf numFmtId="0" fontId="11" fillId="0" borderId="0"/>
    <xf numFmtId="0" fontId="76" fillId="0" borderId="0">
      <alignment vertical="center"/>
    </xf>
    <xf numFmtId="0" fontId="93" fillId="0" borderId="0">
      <alignment vertical="center"/>
    </xf>
  </cellStyleXfs>
  <cellXfs count="832">
    <xf numFmtId="0" fontId="0" fillId="0" borderId="0" xfId="0">
      <alignment vertical="center"/>
    </xf>
    <xf numFmtId="0" fontId="8" fillId="0" borderId="0" xfId="0" applyFont="1" applyFill="1" applyBorder="1">
      <alignment vertical="center"/>
    </xf>
    <xf numFmtId="0" fontId="5" fillId="0" borderId="6" xfId="0" applyFont="1" applyFill="1" applyBorder="1" applyAlignment="1">
      <alignment vertical="center" wrapText="1"/>
    </xf>
    <xf numFmtId="0" fontId="8" fillId="0" borderId="6" xfId="0" applyFont="1" applyFill="1" applyBorder="1" applyAlignment="1">
      <alignment vertical="center" wrapText="1"/>
    </xf>
    <xf numFmtId="0" fontId="5" fillId="2" borderId="6" xfId="0" applyFont="1" applyFill="1" applyBorder="1" applyAlignment="1">
      <alignment vertical="center" wrapText="1"/>
    </xf>
    <xf numFmtId="49" fontId="5" fillId="0" borderId="6"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8" fillId="2"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6" xfId="0" applyFont="1" applyFill="1" applyBorder="1" applyAlignment="1">
      <alignment vertical="center" wrapText="1"/>
    </xf>
    <xf numFmtId="0" fontId="5" fillId="5" borderId="6" xfId="0" applyFont="1" applyFill="1" applyBorder="1" applyAlignment="1">
      <alignment vertical="center" wrapText="1"/>
    </xf>
    <xf numFmtId="49" fontId="5" fillId="6" borderId="6" xfId="0" applyNumberFormat="1" applyFont="1" applyFill="1" applyBorder="1" applyAlignment="1">
      <alignment horizontal="center" vertical="center" shrinkToFit="1"/>
    </xf>
    <xf numFmtId="0" fontId="5" fillId="6" borderId="6" xfId="0" applyFont="1" applyFill="1" applyBorder="1" applyAlignment="1">
      <alignment vertical="center" wrapText="1"/>
    </xf>
    <xf numFmtId="0" fontId="5" fillId="6" borderId="6" xfId="0" applyFont="1" applyFill="1" applyBorder="1" applyAlignment="1">
      <alignment horizontal="center" vertical="center" wrapText="1"/>
    </xf>
    <xf numFmtId="0" fontId="8" fillId="6" borderId="6" xfId="0" applyFont="1" applyFill="1" applyBorder="1" applyAlignment="1">
      <alignment vertical="center" wrapText="1"/>
    </xf>
    <xf numFmtId="0" fontId="5"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horizontal="center" vertical="center"/>
    </xf>
    <xf numFmtId="0" fontId="5" fillId="0" borderId="0" xfId="0" applyFont="1" applyFill="1" applyBorder="1">
      <alignment vertical="center"/>
    </xf>
    <xf numFmtId="0" fontId="5" fillId="0" borderId="6" xfId="0" applyFont="1" applyFill="1" applyBorder="1">
      <alignment vertical="center"/>
    </xf>
    <xf numFmtId="49" fontId="5" fillId="5" borderId="6" xfId="0" applyNumberFormat="1" applyFont="1" applyFill="1" applyBorder="1" applyAlignment="1">
      <alignment horizontal="center" vertical="center" shrinkToFit="1"/>
    </xf>
    <xf numFmtId="0" fontId="5" fillId="5" borderId="6" xfId="0" applyFont="1" applyFill="1" applyBorder="1" applyAlignment="1">
      <alignment horizontal="center" vertical="center" wrapText="1"/>
    </xf>
    <xf numFmtId="0" fontId="13" fillId="5" borderId="6" xfId="0" applyFont="1" applyFill="1" applyBorder="1" applyAlignment="1">
      <alignment vertical="center" wrapText="1"/>
    </xf>
    <xf numFmtId="0" fontId="4" fillId="0" borderId="6" xfId="0" applyFont="1" applyFill="1" applyBorder="1" applyAlignment="1">
      <alignment vertical="center" wrapText="1"/>
    </xf>
    <xf numFmtId="176" fontId="5" fillId="5" borderId="6"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5" fillId="6" borderId="6" xfId="0" applyNumberFormat="1" applyFont="1" applyFill="1" applyBorder="1" applyAlignment="1">
      <alignment horizontal="center" vertical="center" shrinkToFit="1"/>
    </xf>
    <xf numFmtId="0" fontId="16" fillId="0" borderId="0" xfId="3" applyFont="1" applyFill="1" applyBorder="1" applyAlignment="1">
      <alignment horizontal="left" vertical="top"/>
    </xf>
    <xf numFmtId="0" fontId="17" fillId="0" borderId="0" xfId="3" applyFont="1" applyFill="1" applyBorder="1" applyAlignment="1">
      <alignment vertical="top"/>
    </xf>
    <xf numFmtId="176" fontId="18" fillId="0" borderId="0" xfId="3" applyNumberFormat="1" applyFont="1" applyFill="1" applyBorder="1" applyAlignment="1">
      <alignment vertical="top"/>
    </xf>
    <xf numFmtId="0" fontId="19" fillId="0" borderId="0" xfId="3" applyFont="1" applyFill="1" applyBorder="1" applyAlignment="1">
      <alignment vertical="top" wrapText="1"/>
    </xf>
    <xf numFmtId="0" fontId="15" fillId="0" borderId="0" xfId="3" applyFont="1" applyFill="1" applyBorder="1" applyAlignment="1">
      <alignment horizontal="left" vertical="top"/>
    </xf>
    <xf numFmtId="0" fontId="21" fillId="0" borderId="0" xfId="3" applyFont="1" applyFill="1" applyBorder="1" applyAlignment="1">
      <alignment horizontal="left" vertical="top"/>
    </xf>
    <xf numFmtId="0" fontId="22" fillId="0" borderId="0" xfId="3" applyFont="1" applyFill="1" applyBorder="1" applyAlignment="1">
      <alignment vertical="top"/>
    </xf>
    <xf numFmtId="176" fontId="21" fillId="0" borderId="0" xfId="3" applyNumberFormat="1" applyFont="1" applyFill="1" applyBorder="1" applyAlignment="1">
      <alignment vertical="top"/>
    </xf>
    <xf numFmtId="0" fontId="23" fillId="0" borderId="0" xfId="3" applyFont="1" applyFill="1" applyBorder="1" applyAlignment="1">
      <alignment vertical="top"/>
    </xf>
    <xf numFmtId="0" fontId="23" fillId="0" borderId="0" xfId="3" applyFont="1" applyFill="1" applyBorder="1" applyAlignment="1">
      <alignment vertical="top" wrapText="1"/>
    </xf>
    <xf numFmtId="0" fontId="23" fillId="0" borderId="0" xfId="3" applyFont="1" applyFill="1" applyBorder="1" applyAlignment="1">
      <alignment horizontal="left" vertical="top"/>
    </xf>
    <xf numFmtId="0" fontId="24" fillId="0" borderId="0" xfId="3" applyFont="1" applyFill="1" applyBorder="1" applyAlignment="1">
      <alignment horizontal="left" vertical="top" wrapText="1"/>
    </xf>
    <xf numFmtId="0" fontId="25" fillId="0" borderId="1" xfId="3" applyFont="1" applyFill="1" applyBorder="1" applyAlignment="1">
      <alignment vertical="top" wrapText="1"/>
    </xf>
    <xf numFmtId="176" fontId="18" fillId="0" borderId="4" xfId="3" applyNumberFormat="1" applyFont="1" applyFill="1" applyBorder="1" applyAlignment="1">
      <alignment vertical="top" wrapText="1"/>
    </xf>
    <xf numFmtId="0" fontId="18" fillId="0" borderId="5" xfId="3" applyFont="1" applyFill="1" applyBorder="1" applyAlignment="1">
      <alignment vertical="top" wrapText="1"/>
    </xf>
    <xf numFmtId="0" fontId="15"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8" fillId="0" borderId="0" xfId="3" applyFont="1" applyFill="1" applyBorder="1" applyAlignment="1">
      <alignment horizontal="left" vertical="top" wrapText="1"/>
    </xf>
    <xf numFmtId="176" fontId="26" fillId="0" borderId="0" xfId="3" applyNumberFormat="1" applyFont="1" applyFill="1" applyBorder="1" applyAlignment="1">
      <alignment horizontal="left" vertical="top" wrapText="1"/>
    </xf>
    <xf numFmtId="0" fontId="20" fillId="0" borderId="0" xfId="3" applyFont="1" applyFill="1" applyBorder="1" applyAlignment="1">
      <alignment horizontal="left" vertical="top" wrapText="1"/>
    </xf>
    <xf numFmtId="0" fontId="4" fillId="0" borderId="0" xfId="0" applyFont="1" applyFill="1" applyBorder="1" applyAlignment="1">
      <alignment vertical="center"/>
    </xf>
    <xf numFmtId="0" fontId="13" fillId="6" borderId="6" xfId="0" applyFont="1" applyFill="1" applyBorder="1" applyAlignment="1">
      <alignment vertical="center" wrapText="1"/>
    </xf>
    <xf numFmtId="0" fontId="13" fillId="0" borderId="6" xfId="0" applyFont="1" applyFill="1" applyBorder="1" applyAlignment="1">
      <alignment vertical="center" wrapText="1"/>
    </xf>
    <xf numFmtId="0" fontId="8"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5" fillId="0" borderId="7" xfId="3" applyFont="1" applyFill="1" applyBorder="1" applyAlignment="1">
      <alignment vertical="top" wrapText="1"/>
    </xf>
    <xf numFmtId="0" fontId="18" fillId="0" borderId="9" xfId="3" applyFont="1" applyFill="1" applyBorder="1" applyAlignment="1">
      <alignment vertical="top" wrapText="1"/>
    </xf>
    <xf numFmtId="0" fontId="27" fillId="4" borderId="15" xfId="2" applyFont="1" applyFill="1" applyBorder="1" applyAlignment="1"/>
    <xf numFmtId="176" fontId="26" fillId="0" borderId="16" xfId="3" applyNumberFormat="1" applyFont="1" applyFill="1" applyBorder="1" applyAlignment="1">
      <alignment horizontal="left" vertical="top" wrapText="1"/>
    </xf>
    <xf numFmtId="0" fontId="20" fillId="0" borderId="17" xfId="3" applyFont="1" applyFill="1" applyBorder="1" applyAlignment="1">
      <alignment horizontal="left" vertical="top" wrapText="1"/>
    </xf>
    <xf numFmtId="0" fontId="20" fillId="0" borderId="15" xfId="3" applyFont="1" applyFill="1" applyBorder="1" applyAlignment="1">
      <alignment horizontal="left" vertical="top" wrapText="1"/>
    </xf>
    <xf numFmtId="0" fontId="19" fillId="5" borderId="6" xfId="0" applyFont="1" applyFill="1" applyBorder="1" applyAlignment="1">
      <alignment vertical="center" wrapText="1"/>
    </xf>
    <xf numFmtId="0" fontId="19" fillId="2" borderId="6" xfId="0" applyFont="1" applyFill="1" applyBorder="1" applyAlignment="1">
      <alignment vertical="center" wrapText="1"/>
    </xf>
    <xf numFmtId="0" fontId="19" fillId="0" borderId="6" xfId="0" applyFont="1" applyFill="1" applyBorder="1" applyAlignment="1">
      <alignment vertical="center" wrapText="1"/>
    </xf>
    <xf numFmtId="0" fontId="29" fillId="5" borderId="6" xfId="0" applyFont="1" applyFill="1" applyBorder="1" applyAlignment="1">
      <alignment vertical="center" wrapText="1"/>
    </xf>
    <xf numFmtId="0" fontId="20" fillId="0" borderId="0" xfId="3" applyFont="1" applyFill="1" applyBorder="1" applyAlignment="1">
      <alignment horizontal="center" vertical="center" wrapText="1"/>
    </xf>
    <xf numFmtId="176" fontId="5" fillId="8" borderId="6" xfId="0" applyNumberFormat="1" applyFont="1" applyFill="1" applyBorder="1" applyAlignment="1">
      <alignment horizontal="center" vertical="center" shrinkToFit="1"/>
    </xf>
    <xf numFmtId="49" fontId="5" fillId="8" borderId="6" xfId="0" applyNumberFormat="1" applyFont="1" applyFill="1" applyBorder="1" applyAlignment="1">
      <alignment horizontal="center" vertical="center" shrinkToFit="1"/>
    </xf>
    <xf numFmtId="0" fontId="5" fillId="8" borderId="6" xfId="0" applyFont="1" applyFill="1" applyBorder="1" applyAlignment="1">
      <alignment vertical="center" wrapText="1"/>
    </xf>
    <xf numFmtId="0" fontId="5" fillId="8" borderId="6" xfId="0" applyFont="1" applyFill="1" applyBorder="1" applyAlignment="1">
      <alignment horizontal="center" vertical="center" wrapText="1"/>
    </xf>
    <xf numFmtId="0" fontId="8" fillId="8" borderId="6" xfId="0" applyFont="1" applyFill="1" applyBorder="1" applyAlignment="1">
      <alignment vertical="center" wrapText="1"/>
    </xf>
    <xf numFmtId="0" fontId="8" fillId="8" borderId="0" xfId="0" applyFont="1" applyFill="1" applyBorder="1">
      <alignment vertical="center"/>
    </xf>
    <xf numFmtId="0" fontId="33" fillId="0" borderId="6" xfId="0" applyFont="1" applyFill="1" applyBorder="1" applyAlignment="1">
      <alignment vertical="center" wrapText="1"/>
    </xf>
    <xf numFmtId="0" fontId="34" fillId="2" borderId="6" xfId="0" applyFont="1" applyFill="1" applyBorder="1" applyAlignment="1">
      <alignment vertical="center" wrapText="1"/>
    </xf>
    <xf numFmtId="0" fontId="30" fillId="5" borderId="6" xfId="0" applyFont="1" applyFill="1" applyBorder="1" applyAlignment="1">
      <alignment vertical="center" wrapText="1"/>
    </xf>
    <xf numFmtId="0" fontId="4" fillId="2" borderId="6" xfId="0" applyFont="1" applyFill="1" applyBorder="1" applyAlignment="1">
      <alignment vertical="center" wrapText="1"/>
    </xf>
    <xf numFmtId="0" fontId="30" fillId="2" borderId="6" xfId="0" applyFont="1" applyFill="1" applyBorder="1" applyAlignment="1">
      <alignment vertical="center" wrapText="1"/>
    </xf>
    <xf numFmtId="0" fontId="29" fillId="2" borderId="6" xfId="0" applyFont="1" applyFill="1" applyBorder="1" applyAlignment="1">
      <alignment vertical="center" wrapText="1"/>
    </xf>
    <xf numFmtId="0" fontId="35" fillId="0" borderId="6" xfId="0" applyFont="1" applyFill="1" applyBorder="1" applyAlignment="1">
      <alignment vertical="center" wrapText="1"/>
    </xf>
    <xf numFmtId="0" fontId="33" fillId="2" borderId="6" xfId="0" applyFont="1" applyFill="1" applyBorder="1" applyAlignment="1">
      <alignment vertical="center" wrapText="1"/>
    </xf>
    <xf numFmtId="0" fontId="36" fillId="2" borderId="6" xfId="0" applyFont="1" applyFill="1" applyBorder="1" applyAlignment="1">
      <alignment vertical="center" wrapText="1"/>
    </xf>
    <xf numFmtId="0" fontId="36" fillId="0" borderId="6" xfId="0" applyFont="1" applyFill="1" applyBorder="1" applyAlignment="1">
      <alignment vertical="center" wrapText="1"/>
    </xf>
    <xf numFmtId="0" fontId="36" fillId="5" borderId="6" xfId="0" applyFont="1" applyFill="1" applyBorder="1" applyAlignment="1">
      <alignment vertical="center" wrapText="1"/>
    </xf>
    <xf numFmtId="0" fontId="36" fillId="6" borderId="6" xfId="0" applyFont="1" applyFill="1" applyBorder="1" applyAlignment="1">
      <alignment vertical="center" wrapText="1"/>
    </xf>
    <xf numFmtId="0" fontId="32" fillId="0" borderId="6" xfId="0" applyFont="1" applyFill="1" applyBorder="1" applyAlignment="1">
      <alignment vertical="center" wrapText="1"/>
    </xf>
    <xf numFmtId="0" fontId="37" fillId="2" borderId="6" xfId="0" applyFont="1" applyFill="1" applyBorder="1" applyAlignment="1">
      <alignment vertical="center" wrapText="1"/>
    </xf>
    <xf numFmtId="0" fontId="20" fillId="0" borderId="14" xfId="3" applyFont="1" applyFill="1" applyBorder="1" applyAlignment="1">
      <alignment horizontal="left" vertical="top" wrapText="1"/>
    </xf>
    <xf numFmtId="49" fontId="5" fillId="2" borderId="6" xfId="0" applyNumberFormat="1" applyFont="1" applyFill="1" applyBorder="1" applyAlignment="1">
      <alignment horizontal="center" vertical="center" wrapText="1" shrinkToFit="1"/>
    </xf>
    <xf numFmtId="0" fontId="30" fillId="0" borderId="6" xfId="0" applyFont="1" applyFill="1" applyBorder="1" applyAlignment="1">
      <alignment vertical="center" wrapText="1"/>
    </xf>
    <xf numFmtId="0" fontId="5" fillId="5" borderId="18" xfId="0" applyFont="1" applyFill="1" applyBorder="1" applyAlignment="1">
      <alignment vertical="center" wrapText="1"/>
    </xf>
    <xf numFmtId="0" fontId="8" fillId="2" borderId="18" xfId="0" applyFont="1" applyFill="1" applyBorder="1" applyAlignment="1">
      <alignment vertical="center" wrapText="1"/>
    </xf>
    <xf numFmtId="0" fontId="8" fillId="0" borderId="19" xfId="0" applyFont="1" applyFill="1" applyBorder="1" applyAlignment="1">
      <alignment vertical="center" wrapText="1"/>
    </xf>
    <xf numFmtId="49" fontId="5" fillId="2" borderId="6" xfId="0" applyNumberFormat="1" applyFont="1" applyFill="1" applyBorder="1" applyAlignment="1">
      <alignment horizontal="center" vertical="center" shrinkToFit="1"/>
    </xf>
    <xf numFmtId="0" fontId="8" fillId="0" borderId="6" xfId="0" applyFont="1" applyFill="1" applyBorder="1">
      <alignment vertical="center"/>
    </xf>
    <xf numFmtId="176" fontId="5" fillId="2" borderId="6" xfId="0" applyNumberFormat="1" applyFont="1" applyFill="1" applyBorder="1" applyAlignment="1">
      <alignment horizontal="center" vertical="center" shrinkToFit="1"/>
    </xf>
    <xf numFmtId="49" fontId="38" fillId="0" borderId="0" xfId="5" applyNumberFormat="1" applyFont="1" applyFill="1" applyBorder="1" applyAlignment="1">
      <alignment vertical="center"/>
    </xf>
    <xf numFmtId="0" fontId="39" fillId="0" borderId="0" xfId="5" applyFont="1" applyFill="1" applyBorder="1" applyAlignment="1">
      <alignment vertical="center"/>
    </xf>
    <xf numFmtId="0" fontId="41" fillId="0" borderId="0" xfId="5" applyFont="1" applyFill="1" applyBorder="1" applyAlignment="1">
      <alignment vertical="center"/>
    </xf>
    <xf numFmtId="177" fontId="38" fillId="0" borderId="0" xfId="5" applyNumberFormat="1" applyFont="1" applyFill="1" applyBorder="1" applyAlignment="1">
      <alignment horizontal="center" vertical="center"/>
    </xf>
    <xf numFmtId="0" fontId="42" fillId="0" borderId="0" xfId="5" applyFont="1" applyFill="1" applyBorder="1" applyAlignment="1">
      <alignment vertical="center"/>
    </xf>
    <xf numFmtId="0" fontId="7" fillId="9" borderId="23" xfId="1" applyFont="1" applyFill="1" applyBorder="1" applyAlignment="1">
      <alignment vertical="center"/>
    </xf>
    <xf numFmtId="49" fontId="38" fillId="0" borderId="0" xfId="5" applyNumberFormat="1" applyFont="1" applyFill="1" applyBorder="1" applyAlignment="1">
      <alignment horizontal="center" vertical="center"/>
    </xf>
    <xf numFmtId="0" fontId="38" fillId="0" borderId="0" xfId="5" applyFont="1" applyFill="1" applyBorder="1" applyAlignment="1">
      <alignment vertical="center"/>
    </xf>
    <xf numFmtId="178" fontId="38" fillId="0" borderId="0" xfId="5" applyNumberFormat="1" applyFont="1" applyFill="1" applyBorder="1" applyAlignment="1">
      <alignment horizontal="center" vertical="center"/>
    </xf>
    <xf numFmtId="0" fontId="42" fillId="0" borderId="0" xfId="6" applyFont="1" applyFill="1" applyBorder="1" applyAlignment="1">
      <alignment horizontal="left" vertical="center" wrapText="1"/>
    </xf>
    <xf numFmtId="0" fontId="49" fillId="0" borderId="0" xfId="5" applyFont="1" applyFill="1" applyBorder="1" applyAlignment="1">
      <alignment vertical="center"/>
    </xf>
    <xf numFmtId="49" fontId="50" fillId="0" borderId="0" xfId="5" applyNumberFormat="1" applyFont="1" applyFill="1" applyBorder="1" applyAlignment="1">
      <alignment horizontal="center" vertical="center"/>
    </xf>
    <xf numFmtId="0" fontId="50" fillId="0" borderId="0" xfId="5" applyFont="1" applyFill="1" applyBorder="1" applyAlignment="1">
      <alignment vertical="center"/>
    </xf>
    <xf numFmtId="0" fontId="50" fillId="0" borderId="0" xfId="6" applyFont="1" applyFill="1" applyBorder="1" applyAlignment="1">
      <alignment horizontal="left" vertical="center"/>
    </xf>
    <xf numFmtId="177" fontId="50" fillId="0" borderId="0" xfId="5" applyNumberFormat="1" applyFont="1" applyFill="1" applyBorder="1" applyAlignment="1">
      <alignment horizontal="left" vertical="center"/>
    </xf>
    <xf numFmtId="0" fontId="50" fillId="0" borderId="0" xfId="5" applyFont="1" applyFill="1" applyBorder="1" applyAlignment="1">
      <alignment horizontal="center" vertical="center"/>
    </xf>
    <xf numFmtId="0" fontId="50" fillId="0" borderId="0" xfId="5" applyFont="1" applyFill="1" applyBorder="1"/>
    <xf numFmtId="0" fontId="50" fillId="0" borderId="0" xfId="5" applyFont="1" applyFill="1" applyBorder="1" applyAlignment="1"/>
    <xf numFmtId="0" fontId="7" fillId="9" borderId="24" xfId="1" applyFont="1" applyFill="1" applyBorder="1" applyAlignment="1">
      <alignment vertical="center"/>
    </xf>
    <xf numFmtId="178" fontId="51" fillId="9" borderId="23" xfId="1" applyNumberFormat="1" applyFont="1" applyFill="1" applyBorder="1" applyAlignment="1">
      <alignment horizontal="left" vertical="center"/>
    </xf>
    <xf numFmtId="49" fontId="51" fillId="9" borderId="23" xfId="1" applyNumberFormat="1" applyFont="1" applyFill="1" applyBorder="1" applyAlignment="1">
      <alignment horizontal="center" vertical="center"/>
    </xf>
    <xf numFmtId="0" fontId="51" fillId="9" borderId="23" xfId="1" applyFont="1" applyFill="1" applyBorder="1" applyAlignment="1">
      <alignment vertical="center"/>
    </xf>
    <xf numFmtId="0" fontId="7" fillId="9" borderId="23" xfId="1" applyFont="1" applyFill="1" applyBorder="1">
      <alignment vertical="center"/>
    </xf>
    <xf numFmtId="0" fontId="10" fillId="9" borderId="23" xfId="1" applyFont="1" applyFill="1" applyBorder="1" applyAlignment="1">
      <alignment vertical="center"/>
    </xf>
    <xf numFmtId="49" fontId="7" fillId="9" borderId="23" xfId="1" applyNumberFormat="1" applyFont="1" applyFill="1" applyBorder="1" applyAlignment="1">
      <alignment horizontal="center" vertical="center"/>
    </xf>
    <xf numFmtId="0" fontId="7" fillId="9" borderId="26" xfId="1" applyFont="1" applyFill="1" applyBorder="1">
      <alignment vertical="center"/>
    </xf>
    <xf numFmtId="0" fontId="7" fillId="0" borderId="0" xfId="1">
      <alignment vertical="center"/>
    </xf>
    <xf numFmtId="0" fontId="10" fillId="9" borderId="94" xfId="1" applyFont="1" applyFill="1" applyBorder="1" applyAlignment="1">
      <alignment vertical="center"/>
    </xf>
    <xf numFmtId="0" fontId="10" fillId="9" borderId="0" xfId="1" applyFont="1" applyFill="1" applyBorder="1" applyAlignment="1">
      <alignment vertical="center"/>
    </xf>
    <xf numFmtId="0" fontId="44" fillId="9" borderId="54" xfId="1" applyFont="1" applyFill="1" applyBorder="1" applyAlignment="1">
      <alignment vertical="center"/>
    </xf>
    <xf numFmtId="0" fontId="10" fillId="9" borderId="54" xfId="1" applyFont="1" applyFill="1" applyBorder="1" applyAlignment="1">
      <alignment vertical="center"/>
    </xf>
    <xf numFmtId="49" fontId="10" fillId="9" borderId="54" xfId="1" applyNumberFormat="1" applyFont="1" applyFill="1" applyBorder="1" applyAlignment="1">
      <alignment horizontal="center" vertical="center"/>
    </xf>
    <xf numFmtId="0" fontId="7" fillId="9" borderId="0" xfId="1" applyFont="1" applyFill="1" applyBorder="1">
      <alignment vertical="center"/>
    </xf>
    <xf numFmtId="0" fontId="7" fillId="9" borderId="33" xfId="1" applyFont="1" applyFill="1" applyBorder="1">
      <alignment vertical="center"/>
    </xf>
    <xf numFmtId="0" fontId="10" fillId="9" borderId="27" xfId="1" applyFont="1" applyFill="1" applyBorder="1" applyAlignment="1">
      <alignment vertical="center"/>
    </xf>
    <xf numFmtId="0" fontId="52" fillId="10" borderId="31" xfId="1" applyFont="1" applyFill="1" applyBorder="1" applyAlignment="1">
      <alignment vertical="center"/>
    </xf>
    <xf numFmtId="0" fontId="53" fillId="10" borderId="102" xfId="1" applyFont="1" applyFill="1" applyBorder="1" applyAlignment="1">
      <alignment vertical="center"/>
    </xf>
    <xf numFmtId="49" fontId="54" fillId="10" borderId="0" xfId="1" applyNumberFormat="1" applyFont="1" applyFill="1" applyBorder="1" applyAlignment="1">
      <alignment horizontal="center" vertical="center"/>
    </xf>
    <xf numFmtId="0" fontId="54" fillId="10" borderId="35" xfId="1" applyFont="1" applyFill="1" applyBorder="1" applyAlignment="1">
      <alignment vertical="center"/>
    </xf>
    <xf numFmtId="0" fontId="7" fillId="9" borderId="30" xfId="1" applyFont="1" applyFill="1" applyBorder="1">
      <alignment vertical="center"/>
    </xf>
    <xf numFmtId="0" fontId="52" fillId="10" borderId="0" xfId="1" applyFont="1" applyFill="1" applyBorder="1" applyAlignment="1">
      <alignment vertical="center"/>
    </xf>
    <xf numFmtId="0" fontId="53" fillId="10" borderId="0" xfId="1" applyFont="1" applyFill="1" applyBorder="1" applyAlignment="1">
      <alignment vertical="center"/>
    </xf>
    <xf numFmtId="0" fontId="44" fillId="11" borderId="7" xfId="1" applyFont="1" applyFill="1" applyBorder="1" applyAlignment="1">
      <alignment vertical="center"/>
    </xf>
    <xf numFmtId="49" fontId="10" fillId="11" borderId="10" xfId="1" applyNumberFormat="1" applyFont="1" applyFill="1" applyBorder="1" applyAlignment="1">
      <alignment horizontal="center" vertical="center"/>
    </xf>
    <xf numFmtId="0" fontId="10" fillId="11" borderId="103" xfId="1" applyFont="1" applyFill="1" applyBorder="1" applyAlignment="1">
      <alignment vertical="center"/>
    </xf>
    <xf numFmtId="0" fontId="44" fillId="9" borderId="0" xfId="1" applyFont="1" applyFill="1" applyBorder="1" applyAlignment="1">
      <alignment vertical="center"/>
    </xf>
    <xf numFmtId="0" fontId="10" fillId="11" borderId="50" xfId="1" applyFont="1" applyFill="1" applyBorder="1" applyAlignment="1">
      <alignment vertical="center"/>
    </xf>
    <xf numFmtId="0" fontId="10" fillId="11" borderId="0" xfId="1" applyFont="1" applyFill="1" applyBorder="1" applyAlignment="1">
      <alignment vertical="center"/>
    </xf>
    <xf numFmtId="49" fontId="44" fillId="9" borderId="1" xfId="1" applyNumberFormat="1" applyFont="1" applyFill="1" applyBorder="1" applyAlignment="1">
      <alignment vertical="center"/>
    </xf>
    <xf numFmtId="0" fontId="44" fillId="9" borderId="104" xfId="1" applyFont="1" applyFill="1" applyBorder="1" applyAlignment="1">
      <alignment vertical="center"/>
    </xf>
    <xf numFmtId="49" fontId="10" fillId="9" borderId="22" xfId="1" applyNumberFormat="1" applyFont="1" applyFill="1" applyBorder="1" applyAlignment="1">
      <alignment horizontal="center" vertical="center"/>
    </xf>
    <xf numFmtId="0" fontId="10" fillId="9" borderId="50" xfId="1" applyFont="1" applyFill="1" applyBorder="1" applyAlignment="1">
      <alignment vertical="center"/>
    </xf>
    <xf numFmtId="0" fontId="44" fillId="9" borderId="1" xfId="1" applyFont="1" applyFill="1" applyBorder="1" applyAlignment="1">
      <alignment vertical="center"/>
    </xf>
    <xf numFmtId="0" fontId="10" fillId="9" borderId="38" xfId="7" applyFont="1" applyFill="1" applyBorder="1" applyAlignment="1">
      <alignment horizontal="left" vertical="center" wrapText="1"/>
    </xf>
    <xf numFmtId="0" fontId="10" fillId="9" borderId="0" xfId="7" applyFont="1" applyFill="1" applyBorder="1" applyAlignment="1">
      <alignment horizontal="left" vertical="center" wrapText="1"/>
    </xf>
    <xf numFmtId="0" fontId="10" fillId="9" borderId="38" xfId="1" applyFont="1" applyFill="1" applyBorder="1" applyAlignment="1">
      <alignment vertical="center"/>
    </xf>
    <xf numFmtId="0" fontId="44" fillId="9" borderId="3" xfId="1" applyFont="1" applyFill="1" applyBorder="1" applyAlignment="1">
      <alignment vertical="center"/>
    </xf>
    <xf numFmtId="0" fontId="44" fillId="9" borderId="2" xfId="1" applyFont="1" applyFill="1" applyBorder="1" applyAlignment="1">
      <alignment vertical="center"/>
    </xf>
    <xf numFmtId="49" fontId="10" fillId="9" borderId="11" xfId="1" applyNumberFormat="1" applyFont="1" applyFill="1" applyBorder="1" applyAlignment="1">
      <alignment horizontal="center" vertical="center"/>
    </xf>
    <xf numFmtId="0" fontId="10" fillId="9" borderId="50" xfId="1" applyFont="1" applyFill="1" applyBorder="1" applyAlignment="1">
      <alignment vertical="center" wrapText="1"/>
    </xf>
    <xf numFmtId="0" fontId="10" fillId="9" borderId="30" xfId="1" applyFont="1" applyFill="1" applyBorder="1" applyAlignment="1">
      <alignment vertical="center" wrapText="1"/>
    </xf>
    <xf numFmtId="0" fontId="10" fillId="11" borderId="50" xfId="7" applyFont="1" applyFill="1" applyBorder="1" applyAlignment="1">
      <alignment horizontal="left" vertical="center" wrapText="1"/>
    </xf>
    <xf numFmtId="0" fontId="10" fillId="9" borderId="50" xfId="7" applyFont="1" applyFill="1" applyBorder="1" applyAlignment="1">
      <alignment horizontal="left" vertical="center" wrapText="1"/>
    </xf>
    <xf numFmtId="0" fontId="10" fillId="9" borderId="103" xfId="7" applyFont="1" applyFill="1" applyBorder="1" applyAlignment="1">
      <alignment horizontal="left" vertical="center" wrapText="1"/>
    </xf>
    <xf numFmtId="0" fontId="44" fillId="9" borderId="105" xfId="1" applyFont="1" applyFill="1" applyBorder="1" applyAlignment="1">
      <alignment vertical="center"/>
    </xf>
    <xf numFmtId="0" fontId="44" fillId="9" borderId="106" xfId="1" applyFont="1" applyFill="1" applyBorder="1" applyAlignment="1">
      <alignment vertical="center"/>
    </xf>
    <xf numFmtId="0" fontId="10" fillId="9" borderId="75" xfId="7" applyFont="1" applyFill="1" applyBorder="1" applyAlignment="1">
      <alignment horizontal="left" vertical="center" wrapText="1"/>
    </xf>
    <xf numFmtId="0" fontId="54" fillId="10" borderId="41" xfId="7" applyFont="1" applyFill="1" applyBorder="1" applyAlignment="1">
      <alignment horizontal="left" vertical="center" wrapText="1"/>
    </xf>
    <xf numFmtId="49" fontId="10" fillId="9" borderId="107" xfId="1" applyNumberFormat="1" applyFont="1" applyFill="1" applyBorder="1" applyAlignment="1">
      <alignment horizontal="center" vertical="center"/>
    </xf>
    <xf numFmtId="49" fontId="54" fillId="10" borderId="66" xfId="1" applyNumberFormat="1" applyFont="1" applyFill="1" applyBorder="1" applyAlignment="1">
      <alignment horizontal="center" vertical="center"/>
    </xf>
    <xf numFmtId="0" fontId="54" fillId="10" borderId="67" xfId="1" applyFont="1" applyFill="1" applyBorder="1" applyAlignment="1">
      <alignment vertical="center"/>
    </xf>
    <xf numFmtId="0" fontId="44" fillId="9" borderId="108" xfId="1" applyFont="1" applyFill="1" applyBorder="1" applyAlignment="1">
      <alignment vertical="center"/>
    </xf>
    <xf numFmtId="49" fontId="10" fillId="9" borderId="106" xfId="1" applyNumberFormat="1" applyFont="1" applyFill="1" applyBorder="1" applyAlignment="1">
      <alignment horizontal="center" vertical="center"/>
    </xf>
    <xf numFmtId="49" fontId="54" fillId="10" borderId="31" xfId="1" applyNumberFormat="1" applyFont="1" applyFill="1" applyBorder="1" applyAlignment="1">
      <alignment horizontal="center" vertical="center"/>
    </xf>
    <xf numFmtId="49" fontId="10" fillId="11" borderId="109" xfId="1" applyNumberFormat="1" applyFont="1" applyFill="1" applyBorder="1" applyAlignment="1">
      <alignment horizontal="center" vertical="center"/>
    </xf>
    <xf numFmtId="49" fontId="55" fillId="11" borderId="0" xfId="1" applyNumberFormat="1" applyFont="1" applyFill="1" applyBorder="1" applyAlignment="1">
      <alignment horizontal="center" vertical="center"/>
    </xf>
    <xf numFmtId="0" fontId="44" fillId="11" borderId="1" xfId="1" applyFont="1" applyFill="1" applyBorder="1" applyAlignment="1">
      <alignment vertical="center"/>
    </xf>
    <xf numFmtId="0" fontId="53" fillId="10" borderId="31" xfId="1" applyFont="1" applyFill="1" applyBorder="1" applyAlignment="1">
      <alignment vertical="center"/>
    </xf>
    <xf numFmtId="0" fontId="52" fillId="9" borderId="0" xfId="1" applyFont="1" applyFill="1" applyBorder="1" applyAlignment="1">
      <alignment vertical="center"/>
    </xf>
    <xf numFmtId="0" fontId="56" fillId="11" borderId="1" xfId="1" applyFont="1" applyFill="1" applyBorder="1" applyAlignment="1">
      <alignment vertical="center"/>
    </xf>
    <xf numFmtId="49" fontId="57" fillId="11" borderId="0" xfId="1" applyNumberFormat="1" applyFont="1" applyFill="1" applyBorder="1" applyAlignment="1">
      <alignment horizontal="center" vertical="center"/>
    </xf>
    <xf numFmtId="0" fontId="54" fillId="11" borderId="30" xfId="1" applyFont="1" applyFill="1" applyBorder="1" applyAlignment="1">
      <alignment vertical="center"/>
    </xf>
    <xf numFmtId="0" fontId="10" fillId="9" borderId="44" xfId="1" applyFont="1" applyFill="1" applyBorder="1" applyAlignment="1">
      <alignment vertical="center" wrapText="1"/>
    </xf>
    <xf numFmtId="49" fontId="10" fillId="9" borderId="104" xfId="1" applyNumberFormat="1" applyFont="1" applyFill="1" applyBorder="1" applyAlignment="1">
      <alignment horizontal="center" vertical="center"/>
    </xf>
    <xf numFmtId="49" fontId="10" fillId="9" borderId="10" xfId="1" applyNumberFormat="1" applyFont="1" applyFill="1" applyBorder="1" applyAlignment="1">
      <alignment horizontal="center" vertical="center"/>
    </xf>
    <xf numFmtId="0" fontId="44" fillId="11" borderId="11" xfId="1" applyFont="1" applyFill="1" applyBorder="1" applyAlignment="1">
      <alignment vertical="center"/>
    </xf>
    <xf numFmtId="49" fontId="10" fillId="11" borderId="7" xfId="1" applyNumberFormat="1" applyFont="1" applyFill="1" applyBorder="1" applyAlignment="1">
      <alignment horizontal="center" vertical="center"/>
    </xf>
    <xf numFmtId="0" fontId="44" fillId="9" borderId="63" xfId="1" applyFont="1" applyFill="1" applyBorder="1" applyAlignment="1">
      <alignment vertical="center"/>
    </xf>
    <xf numFmtId="0" fontId="54" fillId="10" borderId="35" xfId="7" applyFont="1" applyFill="1" applyBorder="1" applyAlignment="1">
      <alignment horizontal="left" vertical="center" wrapText="1"/>
    </xf>
    <xf numFmtId="0" fontId="44" fillId="9" borderId="53" xfId="1" applyFont="1" applyFill="1" applyBorder="1" applyAlignment="1">
      <alignment vertical="center"/>
    </xf>
    <xf numFmtId="49" fontId="55" fillId="11" borderId="102" xfId="1" applyNumberFormat="1" applyFont="1" applyFill="1" applyBorder="1" applyAlignment="1">
      <alignment horizontal="center" vertical="center"/>
    </xf>
    <xf numFmtId="49" fontId="10" fillId="9" borderId="0" xfId="1" applyNumberFormat="1" applyFont="1" applyFill="1" applyBorder="1" applyAlignment="1">
      <alignment horizontal="center" vertical="center"/>
    </xf>
    <xf numFmtId="0" fontId="44" fillId="9" borderId="62" xfId="1" applyFont="1" applyFill="1" applyBorder="1" applyAlignment="1">
      <alignment vertical="center"/>
    </xf>
    <xf numFmtId="0" fontId="10" fillId="9" borderId="57" xfId="7" applyFont="1" applyFill="1" applyBorder="1" applyAlignment="1">
      <alignment horizontal="left" vertical="center" wrapText="1"/>
    </xf>
    <xf numFmtId="0" fontId="44" fillId="9" borderId="101" xfId="1" applyFont="1" applyFill="1" applyBorder="1" applyAlignment="1">
      <alignment vertical="center"/>
    </xf>
    <xf numFmtId="0" fontId="10" fillId="9" borderId="111" xfId="1" applyFont="1" applyFill="1" applyBorder="1" applyAlignment="1">
      <alignment vertical="center"/>
    </xf>
    <xf numFmtId="0" fontId="10" fillId="9" borderId="112" xfId="1" applyFont="1" applyFill="1" applyBorder="1" applyAlignment="1">
      <alignment vertical="center"/>
    </xf>
    <xf numFmtId="49" fontId="10" fillId="9" borderId="101" xfId="1" applyNumberFormat="1" applyFont="1" applyFill="1" applyBorder="1" applyAlignment="1">
      <alignment horizontal="center" vertical="center"/>
    </xf>
    <xf numFmtId="0" fontId="10" fillId="9" borderId="101" xfId="1" applyFont="1" applyFill="1" applyBorder="1" applyAlignment="1">
      <alignment vertical="center"/>
    </xf>
    <xf numFmtId="0" fontId="38" fillId="0" borderId="0" xfId="1" applyFont="1" applyFill="1" applyBorder="1" applyAlignment="1">
      <alignment vertical="center"/>
    </xf>
    <xf numFmtId="0" fontId="10" fillId="9" borderId="101" xfId="1" applyFont="1" applyFill="1" applyBorder="1" applyAlignment="1">
      <alignment vertical="center" wrapText="1"/>
    </xf>
    <xf numFmtId="0" fontId="58" fillId="0" borderId="0" xfId="1" applyFont="1" applyFill="1" applyBorder="1" applyAlignment="1">
      <alignment vertical="center"/>
    </xf>
    <xf numFmtId="49" fontId="38" fillId="0" borderId="0" xfId="1" applyNumberFormat="1" applyFont="1" applyFill="1" applyBorder="1" applyAlignment="1">
      <alignment horizontal="center" vertical="center"/>
    </xf>
    <xf numFmtId="0" fontId="7" fillId="9" borderId="101" xfId="1" applyFont="1" applyFill="1" applyBorder="1">
      <alignment vertical="center"/>
    </xf>
    <xf numFmtId="49" fontId="44" fillId="9" borderId="101" xfId="1" applyNumberFormat="1" applyFont="1" applyFill="1" applyBorder="1" applyAlignment="1">
      <alignment vertical="center"/>
    </xf>
    <xf numFmtId="49" fontId="10" fillId="0" borderId="0" xfId="1" applyNumberFormat="1" applyFont="1" applyFill="1" applyBorder="1" applyAlignment="1">
      <alignment horizontal="center" vertical="center"/>
    </xf>
    <xf numFmtId="0" fontId="59" fillId="0" borderId="0" xfId="1" applyFont="1" applyFill="1" applyBorder="1" applyAlignment="1">
      <alignment vertical="center"/>
    </xf>
    <xf numFmtId="0" fontId="7" fillId="9" borderId="113" xfId="1" applyFont="1" applyFill="1" applyBorder="1">
      <alignment vertical="center"/>
    </xf>
    <xf numFmtId="0" fontId="7" fillId="0" borderId="0" xfId="1" applyBorder="1">
      <alignment vertical="center"/>
    </xf>
    <xf numFmtId="0" fontId="59" fillId="0" borderId="0" xfId="1" applyFont="1" applyFill="1" applyBorder="1" applyAlignment="1">
      <alignment vertical="center" wrapText="1"/>
    </xf>
    <xf numFmtId="0" fontId="59" fillId="0" borderId="0" xfId="7" applyFont="1" applyFill="1" applyBorder="1" applyAlignment="1">
      <alignment horizontal="left" vertical="center" wrapText="1"/>
    </xf>
    <xf numFmtId="0" fontId="58" fillId="0" borderId="0" xfId="1" applyFont="1" applyBorder="1" applyAlignment="1">
      <alignment vertical="center"/>
    </xf>
    <xf numFmtId="49" fontId="55" fillId="0" borderId="0" xfId="1" applyNumberFormat="1" applyFont="1" applyBorder="1" applyAlignment="1">
      <alignment horizontal="center" vertical="center"/>
    </xf>
    <xf numFmtId="49" fontId="10" fillId="0" borderId="0" xfId="1" applyNumberFormat="1" applyFont="1" applyBorder="1" applyAlignment="1">
      <alignment horizontal="center" vertical="center"/>
    </xf>
    <xf numFmtId="0" fontId="42" fillId="0" borderId="0" xfId="1" applyFont="1" applyBorder="1" applyAlignment="1">
      <alignment vertical="center"/>
    </xf>
    <xf numFmtId="0" fontId="10" fillId="9" borderId="24" xfId="1" applyFont="1" applyFill="1" applyBorder="1" applyAlignment="1">
      <alignment vertical="center"/>
    </xf>
    <xf numFmtId="178" fontId="44" fillId="9" borderId="23" xfId="1" applyNumberFormat="1" applyFont="1" applyFill="1" applyBorder="1" applyAlignment="1">
      <alignment horizontal="center" vertical="center"/>
    </xf>
    <xf numFmtId="177" fontId="7" fillId="9" borderId="23" xfId="1" applyNumberFormat="1" applyFont="1" applyFill="1" applyBorder="1" applyAlignment="1">
      <alignment vertical="center"/>
    </xf>
    <xf numFmtId="0" fontId="7" fillId="9" borderId="23" xfId="1" applyFont="1" applyFill="1" applyBorder="1" applyAlignment="1">
      <alignment horizontal="center" vertical="center"/>
    </xf>
    <xf numFmtId="0" fontId="54" fillId="0" borderId="0" xfId="1" applyFont="1" applyFill="1" applyBorder="1" applyAlignment="1">
      <alignment vertical="center"/>
    </xf>
    <xf numFmtId="0" fontId="54" fillId="0" borderId="54" xfId="1" applyFont="1" applyFill="1" applyBorder="1" applyAlignment="1">
      <alignment vertical="center"/>
    </xf>
    <xf numFmtId="0" fontId="54" fillId="0" borderId="54" xfId="1" applyFont="1" applyFill="1" applyBorder="1" applyAlignment="1">
      <alignment horizontal="center" vertical="center"/>
    </xf>
    <xf numFmtId="49" fontId="44" fillId="9" borderId="61" xfId="1" applyNumberFormat="1" applyFont="1" applyFill="1" applyBorder="1" applyAlignment="1">
      <alignment vertical="center"/>
    </xf>
    <xf numFmtId="49" fontId="10" fillId="11" borderId="0" xfId="1" applyNumberFormat="1" applyFont="1" applyFill="1" applyBorder="1" applyAlignment="1">
      <alignment horizontal="center" vertical="center"/>
    </xf>
    <xf numFmtId="0" fontId="10" fillId="9" borderId="38" xfId="7" applyFont="1" applyFill="1" applyBorder="1" applyAlignment="1">
      <alignment horizontal="left" vertical="center"/>
    </xf>
    <xf numFmtId="49" fontId="44" fillId="9" borderId="0" xfId="1" applyNumberFormat="1" applyFont="1" applyFill="1" applyBorder="1" applyAlignment="1">
      <alignment vertical="center"/>
    </xf>
    <xf numFmtId="49" fontId="44" fillId="9" borderId="3" xfId="1" applyNumberFormat="1" applyFont="1" applyFill="1" applyBorder="1" applyAlignment="1">
      <alignment vertical="center"/>
    </xf>
    <xf numFmtId="0" fontId="44" fillId="11" borderId="114" xfId="1" applyFont="1" applyFill="1" applyBorder="1" applyAlignment="1">
      <alignment vertical="center"/>
    </xf>
    <xf numFmtId="0" fontId="10" fillId="9" borderId="103" xfId="7" applyFont="1" applyFill="1" applyBorder="1" applyAlignment="1">
      <alignment horizontal="left" vertical="center"/>
    </xf>
    <xf numFmtId="0" fontId="10" fillId="11" borderId="10" xfId="1" applyFont="1" applyFill="1" applyBorder="1" applyAlignment="1">
      <alignment horizontal="center" vertical="center"/>
    </xf>
    <xf numFmtId="0" fontId="10" fillId="9" borderId="22" xfId="1" applyFont="1" applyFill="1" applyBorder="1" applyAlignment="1">
      <alignment horizontal="center" vertical="center"/>
    </xf>
    <xf numFmtId="0" fontId="10" fillId="9" borderId="103" xfId="1" applyFont="1" applyFill="1" applyBorder="1" applyAlignment="1">
      <alignment vertical="center"/>
    </xf>
    <xf numFmtId="0" fontId="10" fillId="11" borderId="0" xfId="1" applyFont="1" applyFill="1" applyBorder="1" applyAlignment="1">
      <alignment horizontal="center" vertical="center"/>
    </xf>
    <xf numFmtId="0" fontId="10" fillId="9" borderId="11" xfId="1" applyFont="1" applyFill="1" applyBorder="1" applyAlignment="1">
      <alignment horizontal="center" vertical="center"/>
    </xf>
    <xf numFmtId="0" fontId="10" fillId="9" borderId="104" xfId="1" applyFont="1" applyFill="1" applyBorder="1" applyAlignment="1">
      <alignment horizontal="center" vertical="center"/>
    </xf>
    <xf numFmtId="49" fontId="44" fillId="9" borderId="30" xfId="1" applyNumberFormat="1" applyFont="1" applyFill="1" applyBorder="1" applyAlignment="1">
      <alignment vertical="center"/>
    </xf>
    <xf numFmtId="0" fontId="44" fillId="9" borderId="115" xfId="1" applyFont="1" applyFill="1" applyBorder="1" applyAlignment="1">
      <alignment vertical="center"/>
    </xf>
    <xf numFmtId="0" fontId="10" fillId="9" borderId="80" xfId="7" applyFont="1" applyFill="1" applyBorder="1" applyAlignment="1">
      <alignment horizontal="left" vertical="center" wrapText="1"/>
    </xf>
    <xf numFmtId="0" fontId="10" fillId="9" borderId="116" xfId="1" applyFont="1" applyFill="1" applyBorder="1" applyAlignment="1">
      <alignment vertical="center"/>
    </xf>
    <xf numFmtId="49" fontId="44" fillId="9" borderId="117" xfId="1" applyNumberFormat="1" applyFont="1" applyFill="1" applyBorder="1" applyAlignment="1">
      <alignment vertical="center"/>
    </xf>
    <xf numFmtId="0" fontId="10" fillId="11" borderId="102" xfId="1" applyFont="1" applyFill="1" applyBorder="1" applyAlignment="1">
      <alignment horizontal="center" vertical="center"/>
    </xf>
    <xf numFmtId="0" fontId="60" fillId="9" borderId="108" xfId="1" applyFont="1" applyFill="1" applyBorder="1" applyAlignment="1">
      <alignment vertical="center"/>
    </xf>
    <xf numFmtId="49" fontId="10" fillId="11" borderId="10" xfId="1" applyNumberFormat="1" applyFont="1" applyFill="1" applyBorder="1" applyAlignment="1">
      <alignment horizontal="center" vertical="center" textRotation="255"/>
    </xf>
    <xf numFmtId="0" fontId="10" fillId="11" borderId="50" xfId="1" applyFont="1" applyFill="1" applyBorder="1" applyAlignment="1">
      <alignment vertical="center" textRotation="255"/>
    </xf>
    <xf numFmtId="49" fontId="53" fillId="10" borderId="3" xfId="1" applyNumberFormat="1" applyFont="1" applyFill="1" applyBorder="1" applyAlignment="1">
      <alignment vertical="center"/>
    </xf>
    <xf numFmtId="0" fontId="54" fillId="10" borderId="118" xfId="1" applyFont="1" applyFill="1" applyBorder="1" applyAlignment="1">
      <alignment horizontal="center" vertical="center"/>
    </xf>
    <xf numFmtId="49" fontId="10" fillId="9" borderId="108" xfId="1" applyNumberFormat="1" applyFont="1" applyFill="1" applyBorder="1" applyAlignment="1">
      <alignment horizontal="center" vertical="center"/>
    </xf>
    <xf numFmtId="0" fontId="10" fillId="9" borderId="0" xfId="1" applyFont="1" applyFill="1" applyBorder="1" applyAlignment="1">
      <alignment horizontal="center" vertical="center"/>
    </xf>
    <xf numFmtId="0" fontId="54" fillId="9" borderId="33" xfId="1" applyFont="1" applyFill="1" applyBorder="1" applyAlignment="1">
      <alignment vertical="center"/>
    </xf>
    <xf numFmtId="0" fontId="44" fillId="9" borderId="1" xfId="1" applyFont="1" applyFill="1" applyBorder="1" applyAlignment="1">
      <alignment vertical="center" textRotation="255"/>
    </xf>
    <xf numFmtId="0" fontId="44" fillId="9" borderId="50" xfId="1" applyFont="1" applyFill="1" applyBorder="1" applyAlignment="1">
      <alignment vertical="center"/>
    </xf>
    <xf numFmtId="0" fontId="44" fillId="9" borderId="108" xfId="1" applyFont="1" applyFill="1" applyBorder="1" applyAlignment="1">
      <alignment vertical="center" textRotation="255"/>
    </xf>
    <xf numFmtId="0" fontId="10" fillId="9" borderId="119" xfId="1" applyFont="1" applyFill="1" applyBorder="1" applyAlignment="1">
      <alignment vertical="center"/>
    </xf>
    <xf numFmtId="0" fontId="10" fillId="9" borderId="101" xfId="1" applyFont="1" applyFill="1" applyBorder="1" applyAlignment="1">
      <alignment horizontal="center" vertical="center"/>
    </xf>
    <xf numFmtId="0" fontId="41" fillId="0" borderId="0" xfId="1" applyFont="1" applyFill="1" applyBorder="1" applyAlignment="1">
      <alignment vertical="center"/>
    </xf>
    <xf numFmtId="0" fontId="41" fillId="0" borderId="0" xfId="1" applyFont="1" applyFill="1" applyBorder="1" applyAlignment="1">
      <alignment horizontal="center" vertical="center"/>
    </xf>
    <xf numFmtId="0" fontId="58" fillId="0" borderId="0" xfId="1" applyFont="1" applyFill="1" applyAlignment="1">
      <alignment vertical="center"/>
    </xf>
    <xf numFmtId="49" fontId="10" fillId="0" borderId="0" xfId="1" applyNumberFormat="1" applyFont="1" applyFill="1" applyAlignment="1">
      <alignment horizontal="center" vertical="center"/>
    </xf>
    <xf numFmtId="0" fontId="20" fillId="0" borderId="122" xfId="3" applyFont="1" applyFill="1" applyBorder="1" applyAlignment="1">
      <alignment horizontal="left" vertical="top" wrapText="1"/>
    </xf>
    <xf numFmtId="0" fontId="20" fillId="0" borderId="123" xfId="3" applyFont="1" applyFill="1" applyBorder="1" applyAlignment="1">
      <alignment horizontal="left" vertical="top" wrapText="1"/>
    </xf>
    <xf numFmtId="0" fontId="20" fillId="0" borderId="120" xfId="3" applyFont="1" applyFill="1" applyBorder="1" applyAlignment="1">
      <alignment horizontal="left" vertical="top" wrapText="1"/>
    </xf>
    <xf numFmtId="0" fontId="13" fillId="0" borderId="0" xfId="0" applyFont="1" applyFill="1" applyBorder="1">
      <alignment vertical="center"/>
    </xf>
    <xf numFmtId="0" fontId="61" fillId="2" borderId="6" xfId="0" applyFont="1" applyFill="1" applyBorder="1" applyAlignment="1">
      <alignment vertical="center" wrapText="1"/>
    </xf>
    <xf numFmtId="0" fontId="62" fillId="0" borderId="6" xfId="0" applyFont="1" applyFill="1" applyBorder="1" applyAlignment="1">
      <alignment vertical="center" wrapText="1"/>
    </xf>
    <xf numFmtId="0" fontId="63" fillId="0" borderId="6" xfId="0" applyFont="1" applyFill="1" applyBorder="1" applyAlignment="1">
      <alignment vertical="center" wrapText="1"/>
    </xf>
    <xf numFmtId="0" fontId="64" fillId="2" borderId="6" xfId="0" applyFont="1" applyFill="1" applyBorder="1" applyAlignment="1">
      <alignment vertical="center" wrapText="1"/>
    </xf>
    <xf numFmtId="0" fontId="34" fillId="0" borderId="6" xfId="0" applyFont="1" applyFill="1" applyBorder="1" applyAlignment="1">
      <alignment vertical="center" wrapText="1"/>
    </xf>
    <xf numFmtId="0" fontId="8" fillId="2" borderId="6" xfId="0" applyFont="1" applyFill="1" applyBorder="1">
      <alignment vertical="center"/>
    </xf>
    <xf numFmtId="0" fontId="65" fillId="0" borderId="6" xfId="0" applyFont="1" applyFill="1" applyBorder="1" applyAlignment="1">
      <alignment vertical="center" wrapText="1"/>
    </xf>
    <xf numFmtId="0" fontId="64" fillId="0" borderId="6" xfId="0" applyFont="1" applyFill="1" applyBorder="1" applyAlignment="1">
      <alignment vertical="center" wrapText="1"/>
    </xf>
    <xf numFmtId="0" fontId="31" fillId="0" borderId="6" xfId="0" applyFont="1" applyFill="1" applyBorder="1" applyAlignment="1">
      <alignment vertical="center" wrapText="1"/>
    </xf>
    <xf numFmtId="0" fontId="67" fillId="0" borderId="20" xfId="0" applyFont="1" applyFill="1" applyBorder="1" applyAlignment="1">
      <alignment vertical="center" wrapText="1"/>
    </xf>
    <xf numFmtId="0" fontId="5" fillId="8" borderId="18" xfId="0" applyFont="1" applyFill="1" applyBorder="1" applyAlignment="1">
      <alignment vertical="center"/>
    </xf>
    <xf numFmtId="0" fontId="68" fillId="0" borderId="6" xfId="0" applyFont="1" applyFill="1" applyBorder="1" applyAlignment="1">
      <alignment vertical="center" wrapText="1"/>
    </xf>
    <xf numFmtId="0" fontId="29" fillId="0" borderId="6" xfId="0" applyFont="1" applyFill="1" applyBorder="1" applyAlignment="1">
      <alignment vertical="center" wrapText="1"/>
    </xf>
    <xf numFmtId="0" fontId="64" fillId="2" borderId="125" xfId="0" applyFont="1" applyFill="1" applyBorder="1" applyAlignment="1">
      <alignment vertical="center" wrapText="1"/>
    </xf>
    <xf numFmtId="0" fontId="33" fillId="0" borderId="125" xfId="0" applyFont="1" applyFill="1" applyBorder="1" applyAlignment="1">
      <alignment vertical="center" wrapText="1"/>
    </xf>
    <xf numFmtId="0" fontId="33" fillId="0" borderId="0" xfId="0" applyFont="1" applyFill="1" applyBorder="1" applyAlignment="1">
      <alignment vertical="center" wrapText="1"/>
    </xf>
    <xf numFmtId="0" fontId="8" fillId="0" borderId="6" xfId="0" applyFont="1" applyFill="1" applyBorder="1" applyAlignment="1">
      <alignment horizontal="right" vertical="center" wrapText="1"/>
    </xf>
    <xf numFmtId="0" fontId="37" fillId="0" borderId="6" xfId="0" applyFont="1" applyFill="1" applyBorder="1" applyAlignment="1">
      <alignment vertical="center" wrapText="1"/>
    </xf>
    <xf numFmtId="0" fontId="5" fillId="0" borderId="126" xfId="0" applyFont="1" applyFill="1" applyBorder="1" applyAlignment="1">
      <alignment vertical="center" wrapText="1"/>
    </xf>
    <xf numFmtId="0" fontId="5" fillId="0" borderId="6" xfId="0" applyFont="1" applyFill="1" applyBorder="1" applyAlignment="1">
      <alignment horizontal="center" vertical="center"/>
    </xf>
    <xf numFmtId="0" fontId="29" fillId="6" borderId="6" xfId="0" applyFont="1" applyFill="1" applyBorder="1" applyAlignment="1">
      <alignment vertical="center" wrapText="1"/>
    </xf>
    <xf numFmtId="0" fontId="8" fillId="2" borderId="125" xfId="0" applyFont="1" applyFill="1" applyBorder="1" applyAlignment="1">
      <alignment vertical="center" wrapText="1"/>
    </xf>
    <xf numFmtId="0" fontId="8" fillId="0" borderId="125" xfId="0" applyFont="1" applyFill="1" applyBorder="1" applyAlignment="1">
      <alignment vertical="center" wrapText="1"/>
    </xf>
    <xf numFmtId="0" fontId="34" fillId="5" borderId="6" xfId="0" applyFont="1" applyFill="1" applyBorder="1" applyAlignment="1">
      <alignment vertical="center" wrapText="1"/>
    </xf>
    <xf numFmtId="0" fontId="13" fillId="2" borderId="6" xfId="0" applyFont="1" applyFill="1" applyBorder="1" applyAlignment="1">
      <alignment vertical="center" wrapText="1"/>
    </xf>
    <xf numFmtId="176" fontId="5" fillId="0" borderId="127" xfId="0" applyNumberFormat="1" applyFont="1" applyFill="1" applyBorder="1" applyAlignment="1">
      <alignment horizontal="center" vertical="center" shrinkToFit="1"/>
    </xf>
    <xf numFmtId="0" fontId="72" fillId="0" borderId="14" xfId="3" applyFont="1" applyFill="1" applyBorder="1" applyAlignment="1">
      <alignment horizontal="left" vertical="top" wrapText="1"/>
    </xf>
    <xf numFmtId="0" fontId="30" fillId="6" borderId="6" xfId="0" applyFont="1" applyFill="1" applyBorder="1" applyAlignment="1">
      <alignment vertical="center" wrapText="1"/>
    </xf>
    <xf numFmtId="0" fontId="25" fillId="0" borderId="10" xfId="3" applyFont="1" applyFill="1" applyBorder="1" applyAlignment="1">
      <alignment vertical="top" wrapText="1"/>
    </xf>
    <xf numFmtId="0" fontId="25" fillId="0" borderId="0" xfId="3" applyFont="1" applyFill="1" applyBorder="1" applyAlignment="1">
      <alignment vertical="top" wrapText="1"/>
    </xf>
    <xf numFmtId="49" fontId="33" fillId="0" borderId="6" xfId="0" applyNumberFormat="1" applyFont="1" applyFill="1" applyBorder="1" applyAlignment="1">
      <alignment horizontal="center" vertical="center" shrinkToFit="1"/>
    </xf>
    <xf numFmtId="0" fontId="75" fillId="0" borderId="6" xfId="0" applyFont="1" applyFill="1" applyBorder="1" applyAlignment="1">
      <alignment vertical="center" wrapText="1"/>
    </xf>
    <xf numFmtId="0" fontId="20" fillId="0" borderId="130" xfId="3" applyFont="1" applyFill="1" applyBorder="1" applyAlignment="1">
      <alignment horizontal="left" vertical="top" wrapText="1"/>
    </xf>
    <xf numFmtId="176" fontId="5" fillId="0" borderId="131" xfId="0" applyNumberFormat="1" applyFont="1" applyFill="1" applyBorder="1" applyAlignment="1">
      <alignment horizontal="center" vertical="center" shrinkToFit="1"/>
    </xf>
    <xf numFmtId="0" fontId="5" fillId="0" borderId="131" xfId="0" applyFont="1" applyFill="1" applyBorder="1" applyAlignment="1">
      <alignment horizontal="center" vertical="center" shrinkToFit="1"/>
    </xf>
    <xf numFmtId="49" fontId="5" fillId="0" borderId="131" xfId="0" applyNumberFormat="1" applyFont="1" applyFill="1" applyBorder="1" applyAlignment="1">
      <alignment horizontal="center" vertical="center" shrinkToFit="1"/>
    </xf>
    <xf numFmtId="0" fontId="5" fillId="0" borderId="131" xfId="0" applyFont="1" applyFill="1" applyBorder="1" applyAlignment="1">
      <alignment vertical="center" wrapText="1"/>
    </xf>
    <xf numFmtId="0" fontId="5" fillId="0" borderId="131" xfId="0" applyFont="1" applyFill="1" applyBorder="1" applyAlignment="1">
      <alignment horizontal="center" vertical="center" wrapText="1"/>
    </xf>
    <xf numFmtId="0" fontId="8" fillId="0" borderId="131" xfId="0" applyFont="1" applyFill="1" applyBorder="1" applyAlignment="1">
      <alignment vertical="center" wrapText="1"/>
    </xf>
    <xf numFmtId="0" fontId="20" fillId="5" borderId="14" xfId="3" applyFont="1" applyFill="1" applyBorder="1" applyAlignment="1">
      <alignment horizontal="left" vertical="top"/>
    </xf>
    <xf numFmtId="0" fontId="27" fillId="5" borderId="15" xfId="2" applyFont="1" applyFill="1" applyBorder="1" applyAlignment="1"/>
    <xf numFmtId="0" fontId="15" fillId="0" borderId="0" xfId="3" applyFont="1" applyFill="1" applyBorder="1" applyAlignment="1">
      <alignment horizontal="left" vertical="center" wrapText="1"/>
    </xf>
    <xf numFmtId="0" fontId="77" fillId="12" borderId="14" xfId="3" applyFont="1" applyFill="1" applyBorder="1" applyAlignment="1">
      <alignment vertical="center"/>
    </xf>
    <xf numFmtId="0" fontId="77" fillId="12" borderId="15" xfId="3" applyFont="1" applyFill="1" applyBorder="1" applyAlignment="1">
      <alignment vertical="center"/>
    </xf>
    <xf numFmtId="0" fontId="77" fillId="12" borderId="134" xfId="3" applyFont="1" applyFill="1" applyBorder="1" applyAlignment="1">
      <alignment vertical="center"/>
    </xf>
    <xf numFmtId="0" fontId="77" fillId="12" borderId="130" xfId="3" applyFont="1" applyFill="1" applyBorder="1" applyAlignment="1">
      <alignment vertical="center"/>
    </xf>
    <xf numFmtId="0" fontId="77" fillId="12" borderId="135" xfId="0" applyFont="1" applyFill="1" applyBorder="1" applyAlignment="1">
      <alignment vertical="center"/>
    </xf>
    <xf numFmtId="0" fontId="5" fillId="12" borderId="6" xfId="0" applyFont="1" applyFill="1" applyBorder="1" applyAlignment="1">
      <alignment vertical="center" wrapText="1"/>
    </xf>
    <xf numFmtId="0" fontId="5" fillId="12" borderId="6" xfId="0" applyFont="1" applyFill="1" applyBorder="1" applyAlignment="1">
      <alignment horizontal="center" vertical="center" shrinkToFit="1"/>
    </xf>
    <xf numFmtId="176" fontId="5" fillId="12" borderId="6" xfId="0" applyNumberFormat="1" applyFont="1" applyFill="1" applyBorder="1" applyAlignment="1">
      <alignment horizontal="center" vertical="center" shrinkToFit="1"/>
    </xf>
    <xf numFmtId="49" fontId="5" fillId="12" borderId="6" xfId="0" applyNumberFormat="1" applyFont="1" applyFill="1" applyBorder="1" applyAlignment="1">
      <alignment horizontal="center" vertical="center" shrinkToFit="1"/>
    </xf>
    <xf numFmtId="0" fontId="5" fillId="12" borderId="6" xfId="0" applyFont="1" applyFill="1" applyBorder="1" applyAlignment="1">
      <alignment horizontal="center" vertical="center" wrapText="1"/>
    </xf>
    <xf numFmtId="0" fontId="36" fillId="12" borderId="6" xfId="0" applyFont="1" applyFill="1" applyBorder="1" applyAlignment="1">
      <alignment vertical="center" wrapText="1"/>
    </xf>
    <xf numFmtId="0" fontId="5" fillId="2" borderId="6" xfId="0" applyFont="1" applyFill="1" applyBorder="1" applyAlignment="1">
      <alignment horizontal="center" vertical="center"/>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24" fillId="0" borderId="6" xfId="0" applyFont="1" applyFill="1" applyBorder="1" applyAlignment="1">
      <alignment vertical="center" wrapText="1"/>
    </xf>
    <xf numFmtId="0" fontId="20" fillId="6" borderId="6" xfId="0" applyFont="1" applyFill="1" applyBorder="1" applyAlignment="1">
      <alignment vertical="center" wrapText="1"/>
    </xf>
    <xf numFmtId="0" fontId="9" fillId="0" borderId="0" xfId="5" applyFill="1"/>
    <xf numFmtId="0" fontId="7" fillId="0" borderId="23" xfId="1" applyFont="1" applyFill="1" applyBorder="1" applyAlignment="1">
      <alignment vertical="center"/>
    </xf>
    <xf numFmtId="0" fontId="9" fillId="0" borderId="0" xfId="5" applyFill="1" applyAlignment="1"/>
    <xf numFmtId="49" fontId="10" fillId="0" borderId="24" xfId="5" applyNumberFormat="1" applyFont="1" applyFill="1" applyBorder="1" applyAlignment="1">
      <alignment vertical="center"/>
    </xf>
    <xf numFmtId="0" fontId="43" fillId="0" borderId="25" xfId="5" applyFont="1" applyFill="1" applyBorder="1" applyAlignment="1">
      <alignment vertical="center"/>
    </xf>
    <xf numFmtId="0" fontId="10" fillId="0" borderId="25" xfId="5" applyFont="1" applyFill="1" applyBorder="1" applyAlignment="1">
      <alignment vertical="center"/>
    </xf>
    <xf numFmtId="177" fontId="10" fillId="0" borderId="25" xfId="5" applyNumberFormat="1" applyFont="1" applyFill="1" applyBorder="1" applyAlignment="1">
      <alignment horizontal="center" vertical="center"/>
    </xf>
    <xf numFmtId="0" fontId="44" fillId="0" borderId="25" xfId="5" applyFont="1" applyFill="1" applyBorder="1" applyAlignment="1">
      <alignment vertical="center"/>
    </xf>
    <xf numFmtId="0" fontId="10" fillId="0" borderId="23" xfId="5" applyFont="1" applyFill="1" applyBorder="1"/>
    <xf numFmtId="0" fontId="44" fillId="0" borderId="23" xfId="5" applyFont="1" applyFill="1" applyBorder="1" applyAlignment="1">
      <alignment vertical="center"/>
    </xf>
    <xf numFmtId="0" fontId="10" fillId="0" borderId="26" xfId="5" applyFont="1" applyFill="1" applyBorder="1"/>
    <xf numFmtId="49" fontId="10" fillId="0" borderId="27" xfId="5" applyNumberFormat="1" applyFont="1" applyFill="1" applyBorder="1" applyAlignment="1">
      <alignment vertical="center"/>
    </xf>
    <xf numFmtId="0" fontId="43" fillId="0" borderId="28" xfId="5" applyFont="1" applyFill="1" applyBorder="1" applyAlignment="1">
      <alignment vertical="center"/>
    </xf>
    <xf numFmtId="0" fontId="10" fillId="0" borderId="0" xfId="5" applyFont="1" applyFill="1" applyBorder="1" applyAlignment="1">
      <alignment vertical="center"/>
    </xf>
    <xf numFmtId="49" fontId="10" fillId="0" borderId="29" xfId="5" applyNumberFormat="1" applyFont="1" applyFill="1" applyBorder="1" applyAlignment="1">
      <alignment horizontal="center" vertical="center"/>
    </xf>
    <xf numFmtId="0" fontId="45" fillId="0" borderId="30" xfId="5" applyFont="1" applyFill="1" applyBorder="1" applyAlignment="1">
      <alignment vertical="center"/>
    </xf>
    <xf numFmtId="0" fontId="45" fillId="0" borderId="31" xfId="5" applyFont="1" applyFill="1" applyBorder="1" applyAlignment="1">
      <alignment vertical="center"/>
    </xf>
    <xf numFmtId="0" fontId="10" fillId="0" borderId="31" xfId="5" applyFont="1" applyFill="1" applyBorder="1" applyAlignment="1">
      <alignment vertical="center"/>
    </xf>
    <xf numFmtId="177" fontId="10" fillId="0" borderId="31" xfId="5" applyNumberFormat="1" applyFont="1" applyFill="1" applyBorder="1" applyAlignment="1">
      <alignment horizontal="center" vertical="center"/>
    </xf>
    <xf numFmtId="0" fontId="44" fillId="0" borderId="32" xfId="5" applyFont="1" applyFill="1" applyBorder="1" applyAlignment="1">
      <alignment vertical="center"/>
    </xf>
    <xf numFmtId="0" fontId="10" fillId="0" borderId="33" xfId="5" applyFont="1" applyFill="1" applyBorder="1"/>
    <xf numFmtId="0" fontId="43" fillId="0" borderId="0" xfId="5" applyFont="1" applyFill="1" applyBorder="1" applyAlignment="1">
      <alignment vertical="center"/>
    </xf>
    <xf numFmtId="49" fontId="10" fillId="0" borderId="34" xfId="5" applyNumberFormat="1" applyFont="1" applyFill="1" applyBorder="1" applyAlignment="1">
      <alignment horizontal="center" vertical="center"/>
    </xf>
    <xf numFmtId="0" fontId="45" fillId="0" borderId="35" xfId="5" applyFont="1" applyFill="1" applyBorder="1" applyAlignment="1">
      <alignment vertical="center"/>
    </xf>
    <xf numFmtId="0" fontId="10" fillId="0" borderId="36" xfId="5" applyFont="1" applyFill="1" applyBorder="1" applyAlignment="1">
      <alignment vertical="center"/>
    </xf>
    <xf numFmtId="49" fontId="10" fillId="0" borderId="37" xfId="5" applyNumberFormat="1" applyFont="1" applyFill="1" applyBorder="1" applyAlignment="1">
      <alignment horizontal="center" vertical="center"/>
    </xf>
    <xf numFmtId="0" fontId="44" fillId="0" borderId="38" xfId="5" applyFont="1" applyFill="1" applyBorder="1" applyAlignment="1">
      <alignment vertical="center"/>
    </xf>
    <xf numFmtId="0" fontId="45" fillId="0" borderId="39" xfId="5" applyFont="1" applyFill="1" applyBorder="1" applyAlignment="1">
      <alignment vertical="center"/>
    </xf>
    <xf numFmtId="0" fontId="45" fillId="0" borderId="40" xfId="5" applyFont="1" applyFill="1" applyBorder="1" applyAlignment="1">
      <alignment vertical="center"/>
    </xf>
    <xf numFmtId="177" fontId="10" fillId="0" borderId="40" xfId="5" applyNumberFormat="1" applyFont="1" applyFill="1" applyBorder="1" applyAlignment="1">
      <alignment horizontal="center" vertical="center"/>
    </xf>
    <xf numFmtId="0" fontId="44" fillId="0" borderId="41" xfId="5" applyFont="1" applyFill="1" applyBorder="1" applyAlignment="1">
      <alignment vertical="center"/>
    </xf>
    <xf numFmtId="0" fontId="10" fillId="0" borderId="42" xfId="5" applyFont="1" applyFill="1" applyBorder="1" applyAlignment="1">
      <alignment vertical="center"/>
    </xf>
    <xf numFmtId="49" fontId="10" fillId="0" borderId="43" xfId="5" applyNumberFormat="1" applyFont="1" applyFill="1" applyBorder="1" applyAlignment="1">
      <alignment horizontal="center" vertical="center"/>
    </xf>
    <xf numFmtId="0" fontId="44" fillId="0" borderId="44" xfId="5" applyFont="1" applyFill="1" applyBorder="1" applyAlignment="1">
      <alignment vertical="center"/>
    </xf>
    <xf numFmtId="0" fontId="43" fillId="0" borderId="3" xfId="5" applyFont="1" applyFill="1" applyBorder="1" applyAlignment="1">
      <alignment vertical="center"/>
    </xf>
    <xf numFmtId="49" fontId="10" fillId="0" borderId="0" xfId="5" applyNumberFormat="1" applyFont="1" applyFill="1" applyBorder="1" applyAlignment="1">
      <alignment horizontal="center" vertical="center"/>
    </xf>
    <xf numFmtId="0" fontId="10" fillId="0" borderId="45" xfId="5" applyFont="1" applyFill="1" applyBorder="1" applyAlignment="1">
      <alignment vertical="center"/>
    </xf>
    <xf numFmtId="49" fontId="10" fillId="0" borderId="46" xfId="5" applyNumberFormat="1" applyFont="1" applyFill="1" applyBorder="1" applyAlignment="1">
      <alignment horizontal="center" vertical="center"/>
    </xf>
    <xf numFmtId="0" fontId="10" fillId="0" borderId="47" xfId="5" applyFont="1" applyFill="1" applyBorder="1" applyAlignment="1">
      <alignment vertical="center"/>
    </xf>
    <xf numFmtId="49" fontId="10" fillId="0" borderId="48" xfId="5" applyNumberFormat="1" applyFont="1" applyFill="1" applyBorder="1" applyAlignment="1">
      <alignment horizontal="center" vertical="center"/>
    </xf>
    <xf numFmtId="0" fontId="44" fillId="0" borderId="49" xfId="5" applyFont="1" applyFill="1" applyBorder="1" applyAlignment="1">
      <alignment vertical="center"/>
    </xf>
    <xf numFmtId="178" fontId="10" fillId="0" borderId="0" xfId="5" applyNumberFormat="1" applyFont="1" applyFill="1" applyBorder="1" applyAlignment="1">
      <alignment horizontal="center"/>
    </xf>
    <xf numFmtId="0" fontId="44" fillId="0" borderId="50" xfId="5" applyFont="1" applyFill="1" applyBorder="1" applyAlignment="1">
      <alignment vertical="center"/>
    </xf>
    <xf numFmtId="0" fontId="10" fillId="0" borderId="1" xfId="5" applyFont="1" applyFill="1" applyBorder="1" applyAlignment="1">
      <alignment vertical="center"/>
    </xf>
    <xf numFmtId="49" fontId="10" fillId="0" borderId="51" xfId="5" applyNumberFormat="1" applyFont="1" applyFill="1" applyBorder="1" applyAlignment="1">
      <alignment horizontal="center" vertical="center"/>
    </xf>
    <xf numFmtId="0" fontId="10" fillId="0" borderId="40" xfId="5" applyFont="1" applyFill="1" applyBorder="1" applyAlignment="1">
      <alignment vertical="center"/>
    </xf>
    <xf numFmtId="0" fontId="10" fillId="0" borderId="2" xfId="5" applyFont="1" applyFill="1" applyBorder="1" applyAlignment="1">
      <alignment vertical="center"/>
    </xf>
    <xf numFmtId="0" fontId="44" fillId="0" borderId="38" xfId="6" applyFont="1" applyFill="1" applyBorder="1" applyAlignment="1">
      <alignment horizontal="left" vertical="center" wrapText="1"/>
    </xf>
    <xf numFmtId="0" fontId="10" fillId="0" borderId="52" xfId="5" applyFont="1" applyFill="1" applyBorder="1" applyAlignment="1">
      <alignment vertical="center"/>
    </xf>
    <xf numFmtId="0" fontId="44" fillId="0" borderId="35" xfId="5" applyFont="1" applyFill="1" applyBorder="1" applyAlignment="1">
      <alignment vertical="center"/>
    </xf>
    <xf numFmtId="0" fontId="10" fillId="0" borderId="53" xfId="5" applyFont="1" applyFill="1" applyBorder="1" applyAlignment="1">
      <alignment vertical="center"/>
    </xf>
    <xf numFmtId="0" fontId="44" fillId="0" borderId="38" xfId="5" applyFont="1" applyFill="1" applyBorder="1" applyAlignment="1">
      <alignment vertical="center" wrapText="1"/>
    </xf>
    <xf numFmtId="0" fontId="46" fillId="0" borderId="54" xfId="5" applyFont="1" applyFill="1" applyBorder="1"/>
    <xf numFmtId="0" fontId="10" fillId="0" borderId="55" xfId="5" applyFont="1" applyFill="1" applyBorder="1" applyAlignment="1">
      <alignment vertical="center"/>
    </xf>
    <xf numFmtId="49" fontId="10" fillId="0" borderId="56" xfId="5" applyNumberFormat="1" applyFont="1" applyFill="1" applyBorder="1" applyAlignment="1">
      <alignment horizontal="center" vertical="center"/>
    </xf>
    <xf numFmtId="0" fontId="44" fillId="0" borderId="57" xfId="5" applyFont="1" applyFill="1" applyBorder="1" applyAlignment="1">
      <alignment vertical="center"/>
    </xf>
    <xf numFmtId="0" fontId="43" fillId="0" borderId="54" xfId="5" applyFont="1" applyFill="1" applyBorder="1" applyAlignment="1">
      <alignment vertical="center"/>
    </xf>
    <xf numFmtId="0" fontId="10" fillId="0" borderId="28" xfId="5" applyFont="1" applyFill="1" applyBorder="1" applyAlignment="1">
      <alignment vertical="center"/>
    </xf>
    <xf numFmtId="49" fontId="10" fillId="0" borderId="58" xfId="5" applyNumberFormat="1" applyFont="1" applyFill="1" applyBorder="1" applyAlignment="1">
      <alignment horizontal="center" vertical="center"/>
    </xf>
    <xf numFmtId="0" fontId="45" fillId="0" borderId="59" xfId="5" applyFont="1" applyFill="1" applyBorder="1" applyAlignment="1">
      <alignment vertical="center"/>
    </xf>
    <xf numFmtId="0" fontId="44" fillId="0" borderId="7" xfId="5" applyFont="1" applyFill="1" applyBorder="1" applyAlignment="1">
      <alignment vertical="center"/>
    </xf>
    <xf numFmtId="177" fontId="10" fillId="0" borderId="10" xfId="5" applyNumberFormat="1" applyFont="1" applyFill="1" applyBorder="1" applyAlignment="1">
      <alignment horizontal="center" vertical="center"/>
    </xf>
    <xf numFmtId="0" fontId="45" fillId="0" borderId="60" xfId="5" applyFont="1" applyFill="1" applyBorder="1" applyAlignment="1">
      <alignment vertical="center"/>
    </xf>
    <xf numFmtId="49" fontId="10" fillId="0" borderId="3" xfId="5" applyNumberFormat="1" applyFont="1" applyFill="1" applyBorder="1" applyAlignment="1">
      <alignment horizontal="center" vertical="center"/>
    </xf>
    <xf numFmtId="0" fontId="44" fillId="0" borderId="61" xfId="5" applyFont="1" applyFill="1" applyBorder="1" applyAlignment="1">
      <alignment vertical="center"/>
    </xf>
    <xf numFmtId="0" fontId="45" fillId="0" borderId="0" xfId="5" applyFont="1" applyFill="1" applyBorder="1" applyAlignment="1">
      <alignment vertical="center"/>
    </xf>
    <xf numFmtId="0" fontId="43" fillId="0" borderId="62" xfId="5" applyFont="1" applyFill="1" applyBorder="1" applyAlignment="1">
      <alignment vertical="center"/>
    </xf>
    <xf numFmtId="0" fontId="10" fillId="0" borderId="63" xfId="5" applyFont="1" applyFill="1" applyBorder="1" applyAlignment="1">
      <alignment vertical="center"/>
    </xf>
    <xf numFmtId="49" fontId="10" fillId="0" borderId="64" xfId="5" applyNumberFormat="1" applyFont="1" applyFill="1" applyBorder="1" applyAlignment="1">
      <alignment horizontal="center" vertical="center"/>
    </xf>
    <xf numFmtId="0" fontId="10" fillId="0" borderId="65" xfId="5" applyFont="1" applyFill="1" applyBorder="1" applyAlignment="1">
      <alignment vertical="center"/>
    </xf>
    <xf numFmtId="49" fontId="10" fillId="0" borderId="66" xfId="5" applyNumberFormat="1" applyFont="1" applyFill="1" applyBorder="1" applyAlignment="1">
      <alignment horizontal="center" vertical="center"/>
    </xf>
    <xf numFmtId="0" fontId="44" fillId="0" borderId="67" xfId="5" applyFont="1" applyFill="1" applyBorder="1" applyAlignment="1">
      <alignment vertical="center"/>
    </xf>
    <xf numFmtId="0" fontId="10" fillId="0" borderId="68" xfId="5" applyFont="1" applyFill="1" applyBorder="1" applyAlignment="1">
      <alignment vertical="center"/>
    </xf>
    <xf numFmtId="49" fontId="10" fillId="0" borderId="69" xfId="5" applyNumberFormat="1" applyFont="1" applyFill="1" applyBorder="1" applyAlignment="1">
      <alignment horizontal="center" vertical="center"/>
    </xf>
    <xf numFmtId="0" fontId="44" fillId="0" borderId="70" xfId="5" applyFont="1" applyFill="1" applyBorder="1" applyAlignment="1">
      <alignment vertical="center"/>
    </xf>
    <xf numFmtId="49" fontId="10" fillId="0" borderId="71" xfId="5" applyNumberFormat="1" applyFont="1" applyFill="1" applyBorder="1" applyAlignment="1">
      <alignment horizontal="center" vertical="center"/>
    </xf>
    <xf numFmtId="0" fontId="45" fillId="0" borderId="72" xfId="5" applyFont="1" applyFill="1" applyBorder="1" applyAlignment="1">
      <alignment vertical="center"/>
    </xf>
    <xf numFmtId="0" fontId="47" fillId="0" borderId="0" xfId="5" applyFont="1" applyFill="1" applyBorder="1" applyAlignment="1">
      <alignment vertical="center"/>
    </xf>
    <xf numFmtId="49" fontId="47" fillId="0" borderId="3" xfId="5" applyNumberFormat="1" applyFont="1" applyFill="1" applyBorder="1" applyAlignment="1">
      <alignment horizontal="center" vertical="center"/>
    </xf>
    <xf numFmtId="0" fontId="48" fillId="0" borderId="61" xfId="5" applyFont="1" applyFill="1" applyBorder="1" applyAlignment="1">
      <alignment vertical="center"/>
    </xf>
    <xf numFmtId="177" fontId="44" fillId="0" borderId="30" xfId="5" applyNumberFormat="1" applyFont="1" applyFill="1" applyBorder="1" applyAlignment="1">
      <alignment horizontal="left" vertical="center"/>
    </xf>
    <xf numFmtId="49" fontId="10" fillId="0" borderId="73" xfId="5" applyNumberFormat="1" applyFont="1" applyFill="1" applyBorder="1" applyAlignment="1">
      <alignment horizontal="center" vertical="center"/>
    </xf>
    <xf numFmtId="0" fontId="44" fillId="0" borderId="70" xfId="5" applyFont="1" applyFill="1" applyBorder="1" applyAlignment="1">
      <alignment horizontal="right" vertical="center"/>
    </xf>
    <xf numFmtId="0" fontId="43" fillId="0" borderId="34" xfId="5" applyFont="1" applyFill="1" applyBorder="1" applyAlignment="1">
      <alignment vertical="center"/>
    </xf>
    <xf numFmtId="49" fontId="10" fillId="0" borderId="74" xfId="5" applyNumberFormat="1" applyFont="1" applyFill="1" applyBorder="1" applyAlignment="1">
      <alignment horizontal="center" vertical="center"/>
    </xf>
    <xf numFmtId="0" fontId="44" fillId="0" borderId="75" xfId="5" applyFont="1" applyFill="1" applyBorder="1" applyAlignment="1">
      <alignment vertical="center"/>
    </xf>
    <xf numFmtId="0" fontId="10" fillId="0" borderId="0" xfId="5" applyFont="1" applyFill="1" applyBorder="1" applyAlignment="1">
      <alignment horizontal="center" vertical="center"/>
    </xf>
    <xf numFmtId="0" fontId="44" fillId="0" borderId="30" xfId="5" applyFont="1" applyFill="1" applyBorder="1" applyAlignment="1">
      <alignment vertical="center"/>
    </xf>
    <xf numFmtId="0" fontId="43" fillId="0" borderId="76" xfId="5" applyFont="1" applyFill="1" applyBorder="1" applyAlignment="1">
      <alignment vertical="center"/>
    </xf>
    <xf numFmtId="0" fontId="45" fillId="0" borderId="77" xfId="5" applyFont="1" applyFill="1" applyBorder="1" applyAlignment="1">
      <alignment vertical="center"/>
    </xf>
    <xf numFmtId="0" fontId="10" fillId="0" borderId="7" xfId="5" applyFont="1" applyFill="1" applyBorder="1" applyAlignment="1">
      <alignment vertical="center"/>
    </xf>
    <xf numFmtId="49" fontId="10" fillId="0" borderId="13" xfId="5" applyNumberFormat="1" applyFont="1" applyFill="1" applyBorder="1" applyAlignment="1">
      <alignment horizontal="center" vertical="center"/>
    </xf>
    <xf numFmtId="49" fontId="10" fillId="0" borderId="78" xfId="5" applyNumberFormat="1" applyFont="1" applyFill="1" applyBorder="1" applyAlignment="1">
      <alignment horizontal="center" vertical="center"/>
    </xf>
    <xf numFmtId="49" fontId="10" fillId="0" borderId="79" xfId="5" applyNumberFormat="1" applyFont="1" applyFill="1" applyBorder="1" applyAlignment="1">
      <alignment horizontal="center" vertical="center"/>
    </xf>
    <xf numFmtId="0" fontId="44" fillId="0" borderId="80" xfId="5" applyFont="1" applyFill="1" applyBorder="1" applyAlignment="1">
      <alignment vertical="center"/>
    </xf>
    <xf numFmtId="0" fontId="46" fillId="0" borderId="0" xfId="5" applyFont="1" applyFill="1" applyBorder="1" applyAlignment="1">
      <alignment vertical="center"/>
    </xf>
    <xf numFmtId="49" fontId="10" fillId="0" borderId="81" xfId="5" applyNumberFormat="1" applyFont="1" applyFill="1" applyBorder="1" applyAlignment="1">
      <alignment horizontal="center" vertical="center"/>
    </xf>
    <xf numFmtId="0" fontId="44" fillId="0" borderId="82" xfId="5" applyFont="1" applyFill="1" applyBorder="1" applyAlignment="1">
      <alignment vertical="center"/>
    </xf>
    <xf numFmtId="49" fontId="10" fillId="0" borderId="83" xfId="5" applyNumberFormat="1" applyFont="1" applyFill="1" applyBorder="1" applyAlignment="1">
      <alignment horizontal="center" vertical="center"/>
    </xf>
    <xf numFmtId="0" fontId="10" fillId="0" borderId="45" xfId="5" applyFont="1" applyFill="1" applyBorder="1"/>
    <xf numFmtId="49" fontId="10" fillId="0" borderId="84" xfId="5" applyNumberFormat="1" applyFont="1" applyFill="1" applyBorder="1" applyAlignment="1">
      <alignment horizontal="center" vertical="center"/>
    </xf>
    <xf numFmtId="49" fontId="10" fillId="0" borderId="85" xfId="5" applyNumberFormat="1" applyFont="1" applyFill="1" applyBorder="1" applyAlignment="1">
      <alignment horizontal="center" vertical="center"/>
    </xf>
    <xf numFmtId="0" fontId="10" fillId="0" borderId="52" xfId="5" applyFont="1" applyFill="1" applyBorder="1"/>
    <xf numFmtId="0" fontId="10" fillId="0" borderId="83" xfId="5" applyFont="1" applyFill="1" applyBorder="1"/>
    <xf numFmtId="0" fontId="44" fillId="0" borderId="61" xfId="5" applyFont="1" applyFill="1" applyBorder="1" applyAlignment="1">
      <alignment horizontal="right" vertical="center"/>
    </xf>
    <xf numFmtId="0" fontId="46" fillId="0" borderId="86" xfId="5" applyFont="1" applyFill="1" applyBorder="1" applyAlignment="1">
      <alignment vertical="center"/>
    </xf>
    <xf numFmtId="49" fontId="10" fillId="0" borderId="87" xfId="5" applyNumberFormat="1" applyFont="1" applyFill="1" applyBorder="1" applyAlignment="1">
      <alignment horizontal="center" vertical="center"/>
    </xf>
    <xf numFmtId="0" fontId="44" fillId="0" borderId="88" xfId="5" applyFont="1" applyFill="1" applyBorder="1" applyAlignment="1">
      <alignment vertical="center"/>
    </xf>
    <xf numFmtId="49" fontId="10" fillId="0" borderId="89" xfId="5" applyNumberFormat="1" applyFont="1" applyFill="1" applyBorder="1" applyAlignment="1">
      <alignment horizontal="center" vertical="center"/>
    </xf>
    <xf numFmtId="0" fontId="44" fillId="0" borderId="90" xfId="5" applyFont="1" applyFill="1" applyBorder="1" applyAlignment="1">
      <alignment vertical="center"/>
    </xf>
    <xf numFmtId="178" fontId="42" fillId="0" borderId="0" xfId="5" applyNumberFormat="1" applyFont="1" applyFill="1" applyBorder="1" applyAlignment="1">
      <alignment horizontal="center"/>
    </xf>
    <xf numFmtId="0" fontId="10" fillId="0" borderId="27" xfId="5" applyFont="1" applyFill="1" applyBorder="1" applyAlignment="1">
      <alignment vertical="center"/>
    </xf>
    <xf numFmtId="0" fontId="46" fillId="0" borderId="91" xfId="5" applyFont="1" applyFill="1" applyBorder="1" applyAlignment="1">
      <alignment vertical="center"/>
    </xf>
    <xf numFmtId="49" fontId="10" fillId="0" borderId="92" xfId="5" applyNumberFormat="1" applyFont="1" applyFill="1" applyBorder="1" applyAlignment="1">
      <alignment horizontal="center" vertical="center"/>
    </xf>
    <xf numFmtId="0" fontId="44" fillId="0" borderId="93" xfId="5" applyFont="1" applyFill="1" applyBorder="1" applyAlignment="1">
      <alignment vertical="center"/>
    </xf>
    <xf numFmtId="0" fontId="43" fillId="0" borderId="86" xfId="5" applyFont="1" applyFill="1" applyBorder="1" applyAlignment="1">
      <alignment vertical="center"/>
    </xf>
    <xf numFmtId="0" fontId="10" fillId="0" borderId="68" xfId="5" applyFont="1" applyFill="1" applyBorder="1"/>
    <xf numFmtId="0" fontId="10" fillId="0" borderId="94" xfId="5" applyFont="1" applyFill="1" applyBorder="1" applyAlignment="1">
      <alignment vertical="center"/>
    </xf>
    <xf numFmtId="0" fontId="10" fillId="0" borderId="53" xfId="5" applyFont="1" applyFill="1" applyBorder="1"/>
    <xf numFmtId="0" fontId="10" fillId="0" borderId="79" xfId="5" applyFont="1" applyFill="1" applyBorder="1"/>
    <xf numFmtId="0" fontId="46" fillId="0" borderId="95" xfId="5" applyFont="1" applyFill="1" applyBorder="1" applyAlignment="1">
      <alignment vertical="center"/>
    </xf>
    <xf numFmtId="0" fontId="10" fillId="0" borderId="96" xfId="5" applyFont="1" applyFill="1" applyBorder="1" applyAlignment="1">
      <alignment vertical="center"/>
    </xf>
    <xf numFmtId="0" fontId="10" fillId="0" borderId="7" xfId="5" applyFont="1" applyFill="1" applyBorder="1"/>
    <xf numFmtId="177" fontId="10" fillId="0" borderId="0" xfId="5" applyNumberFormat="1" applyFont="1" applyFill="1" applyBorder="1" applyAlignment="1">
      <alignment horizontal="center" vertical="center"/>
    </xf>
    <xf numFmtId="0" fontId="44" fillId="0" borderId="97" xfId="5" applyFont="1" applyFill="1" applyBorder="1" applyAlignment="1">
      <alignment vertical="center"/>
    </xf>
    <xf numFmtId="0" fontId="10" fillId="0" borderId="94" xfId="5" applyFont="1" applyFill="1" applyBorder="1"/>
    <xf numFmtId="0" fontId="43" fillId="0" borderId="98" xfId="5" applyFont="1" applyFill="1" applyBorder="1" applyAlignment="1">
      <alignment vertical="center"/>
    </xf>
    <xf numFmtId="0" fontId="10" fillId="0" borderId="99" xfId="5" applyFont="1" applyFill="1" applyBorder="1" applyAlignment="1">
      <alignment vertical="center"/>
    </xf>
    <xf numFmtId="0" fontId="10" fillId="0" borderId="58" xfId="5" applyFont="1" applyFill="1" applyBorder="1" applyAlignment="1">
      <alignment horizontal="center" vertical="center"/>
    </xf>
    <xf numFmtId="0" fontId="44" fillId="0" borderId="0" xfId="5" applyFont="1" applyFill="1" applyBorder="1" applyAlignment="1">
      <alignment vertical="center"/>
    </xf>
    <xf numFmtId="0" fontId="45" fillId="0" borderId="100" xfId="5" applyFont="1" applyFill="1" applyBorder="1" applyAlignment="1">
      <alignment vertical="center"/>
    </xf>
    <xf numFmtId="0" fontId="10" fillId="0" borderId="101" xfId="5" applyFont="1" applyFill="1" applyBorder="1"/>
    <xf numFmtId="0" fontId="9" fillId="0" borderId="0" xfId="5" applyFont="1" applyFill="1" applyBorder="1"/>
    <xf numFmtId="0" fontId="42" fillId="0" borderId="0" xfId="5" applyFont="1" applyFill="1" applyAlignment="1">
      <alignment vertical="center"/>
    </xf>
    <xf numFmtId="0" fontId="7" fillId="0" borderId="30" xfId="1" applyFont="1" applyFill="1" applyBorder="1">
      <alignment vertical="center"/>
    </xf>
    <xf numFmtId="0" fontId="7" fillId="0" borderId="33" xfId="1" applyFont="1" applyFill="1" applyBorder="1">
      <alignment vertical="center"/>
    </xf>
    <xf numFmtId="0" fontId="44" fillId="9" borderId="136" xfId="1" applyFont="1" applyFill="1" applyBorder="1" applyAlignment="1">
      <alignment vertical="center"/>
    </xf>
    <xf numFmtId="0" fontId="38" fillId="0" borderId="62" xfId="1" applyFont="1" applyFill="1" applyBorder="1" applyAlignment="1">
      <alignment vertical="center"/>
    </xf>
    <xf numFmtId="0" fontId="54" fillId="10" borderId="0" xfId="1" applyFont="1" applyFill="1" applyBorder="1" applyAlignment="1">
      <alignment vertical="center"/>
    </xf>
    <xf numFmtId="0" fontId="10" fillId="11" borderId="10" xfId="1" applyFont="1" applyFill="1" applyBorder="1" applyAlignment="1">
      <alignment vertical="center"/>
    </xf>
    <xf numFmtId="0" fontId="10" fillId="9" borderId="47" xfId="7" applyFont="1" applyFill="1" applyBorder="1" applyAlignment="1">
      <alignment horizontal="left" vertical="center" wrapText="1"/>
    </xf>
    <xf numFmtId="0" fontId="10" fillId="11" borderId="10" xfId="7" applyFont="1" applyFill="1" applyBorder="1" applyAlignment="1">
      <alignment horizontal="left" vertical="center" wrapText="1"/>
    </xf>
    <xf numFmtId="0" fontId="10" fillId="9" borderId="47" xfId="1" applyFont="1" applyFill="1" applyBorder="1">
      <alignment vertical="center"/>
    </xf>
    <xf numFmtId="0" fontId="10" fillId="9" borderId="10" xfId="1" applyFont="1" applyFill="1" applyBorder="1" applyAlignment="1">
      <alignment vertical="center" wrapText="1"/>
    </xf>
    <xf numFmtId="0" fontId="10" fillId="11" borderId="102" xfId="1" applyFont="1" applyFill="1" applyBorder="1" applyAlignment="1">
      <alignment vertical="center"/>
    </xf>
    <xf numFmtId="0" fontId="44" fillId="9" borderId="110" xfId="1" applyFont="1" applyFill="1" applyBorder="1" applyAlignment="1">
      <alignment vertical="center"/>
    </xf>
    <xf numFmtId="49" fontId="44" fillId="9" borderId="137" xfId="1" applyNumberFormat="1" applyFont="1" applyFill="1" applyBorder="1" applyAlignment="1">
      <alignment vertical="center"/>
    </xf>
    <xf numFmtId="0" fontId="38" fillId="0" borderId="137" xfId="1" applyFont="1" applyFill="1" applyBorder="1" applyAlignment="1">
      <alignment vertical="center"/>
    </xf>
    <xf numFmtId="0" fontId="10" fillId="9" borderId="137" xfId="1" applyFont="1" applyFill="1" applyBorder="1" applyAlignment="1">
      <alignment vertical="center"/>
    </xf>
    <xf numFmtId="0" fontId="60" fillId="9" borderId="2" xfId="1" applyFont="1" applyFill="1" applyBorder="1" applyAlignment="1">
      <alignment vertical="center"/>
    </xf>
    <xf numFmtId="0" fontId="10" fillId="9" borderId="138" xfId="1" applyFont="1" applyFill="1" applyBorder="1" applyAlignment="1">
      <alignment vertical="center"/>
    </xf>
    <xf numFmtId="0" fontId="52" fillId="10" borderId="139" xfId="1" applyFont="1" applyFill="1" applyBorder="1" applyAlignment="1">
      <alignment vertical="center"/>
    </xf>
    <xf numFmtId="0" fontId="10" fillId="9" borderId="140" xfId="1" applyFont="1" applyFill="1" applyBorder="1" applyAlignment="1">
      <alignment vertical="center"/>
    </xf>
    <xf numFmtId="0" fontId="10" fillId="11" borderId="102" xfId="7" applyFont="1" applyFill="1" applyBorder="1" applyAlignment="1">
      <alignment horizontal="left" vertical="center" wrapText="1"/>
    </xf>
    <xf numFmtId="0" fontId="10" fillId="9" borderId="47" xfId="7" applyFont="1" applyFill="1" applyBorder="1" applyAlignment="1">
      <alignment horizontal="left" vertical="center"/>
    </xf>
    <xf numFmtId="0" fontId="10" fillId="9" borderId="47" xfId="1" applyFont="1" applyFill="1" applyBorder="1" applyAlignment="1">
      <alignment vertical="center"/>
    </xf>
    <xf numFmtId="0" fontId="10" fillId="9" borderId="10" xfId="1" applyFont="1" applyFill="1" applyBorder="1" applyAlignment="1">
      <alignment vertical="center"/>
    </xf>
    <xf numFmtId="0" fontId="10" fillId="9" borderId="10" xfId="7" applyFont="1" applyFill="1" applyBorder="1" applyAlignment="1">
      <alignment horizontal="left" vertical="center" wrapText="1"/>
    </xf>
    <xf numFmtId="0" fontId="10" fillId="11" borderId="109" xfId="7" applyFont="1" applyFill="1" applyBorder="1" applyAlignment="1">
      <alignment horizontal="left" vertical="center" wrapText="1"/>
    </xf>
    <xf numFmtId="0" fontId="10" fillId="9" borderId="7" xfId="7" applyFont="1" applyFill="1" applyBorder="1" applyAlignment="1">
      <alignment horizontal="left" vertical="center" wrapText="1"/>
    </xf>
    <xf numFmtId="0" fontId="10" fillId="9" borderId="53" xfId="7" applyFont="1" applyFill="1" applyBorder="1" applyAlignment="1">
      <alignment horizontal="left" vertical="center" wrapText="1"/>
    </xf>
    <xf numFmtId="0" fontId="10" fillId="9" borderId="102" xfId="7" applyFont="1" applyFill="1" applyBorder="1" applyAlignment="1">
      <alignment horizontal="left" vertical="center" wrapText="1"/>
    </xf>
    <xf numFmtId="0" fontId="10" fillId="11" borderId="102" xfId="1" applyFont="1" applyFill="1" applyBorder="1" applyAlignment="1">
      <alignment horizontal="right" vertical="center"/>
    </xf>
    <xf numFmtId="49" fontId="54" fillId="10" borderId="142" xfId="1" applyNumberFormat="1" applyFont="1" applyFill="1" applyBorder="1" applyAlignment="1">
      <alignment vertical="center"/>
    </xf>
    <xf numFmtId="0" fontId="10" fillId="9" borderId="63" xfId="1" applyFont="1" applyFill="1" applyBorder="1" applyAlignment="1">
      <alignment vertical="center"/>
    </xf>
    <xf numFmtId="0" fontId="5" fillId="5" borderId="6" xfId="0" applyNumberFormat="1" applyFont="1" applyFill="1" applyBorder="1" applyAlignment="1">
      <alignment horizontal="center" vertical="center" shrinkToFit="1"/>
    </xf>
    <xf numFmtId="0" fontId="8" fillId="5" borderId="6" xfId="0" applyFont="1" applyFill="1" applyBorder="1" applyAlignment="1">
      <alignment vertical="center" wrapText="1"/>
    </xf>
    <xf numFmtId="0" fontId="72" fillId="0" borderId="15" xfId="3" applyFont="1" applyFill="1" applyBorder="1" applyAlignment="1">
      <alignment horizontal="left" vertical="top" wrapText="1"/>
    </xf>
    <xf numFmtId="0" fontId="20" fillId="5" borderId="15" xfId="3" applyFont="1" applyFill="1" applyBorder="1" applyAlignment="1">
      <alignment horizontal="left" vertical="top"/>
    </xf>
    <xf numFmtId="176" fontId="18" fillId="0" borderId="5" xfId="3" applyNumberFormat="1" applyFont="1" applyFill="1" applyBorder="1" applyAlignment="1">
      <alignment vertical="top" textRotation="255" wrapText="1"/>
    </xf>
    <xf numFmtId="176" fontId="26" fillId="0" borderId="17" xfId="3" applyNumberFormat="1" applyFont="1" applyFill="1" applyBorder="1" applyAlignment="1">
      <alignment horizontal="center" vertical="center" wrapText="1"/>
    </xf>
    <xf numFmtId="176" fontId="26" fillId="0" borderId="122" xfId="3" applyNumberFormat="1" applyFont="1" applyFill="1" applyBorder="1" applyAlignment="1">
      <alignment horizontal="center" vertical="center" wrapText="1"/>
    </xf>
    <xf numFmtId="0" fontId="20" fillId="0" borderId="121" xfId="3" applyFont="1" applyFill="1" applyBorder="1" applyAlignment="1">
      <alignment horizontal="left" vertical="top" wrapText="1"/>
    </xf>
    <xf numFmtId="176" fontId="19" fillId="0" borderId="4" xfId="3" applyNumberFormat="1" applyFont="1" applyFill="1" applyBorder="1" applyAlignment="1">
      <alignment vertical="top" wrapText="1"/>
    </xf>
    <xf numFmtId="176" fontId="20" fillId="0" borderId="16" xfId="3" applyNumberFormat="1" applyFont="1" applyFill="1" applyBorder="1" applyAlignment="1">
      <alignment horizontal="left" vertical="top" wrapText="1"/>
    </xf>
    <xf numFmtId="176" fontId="20" fillId="0" borderId="143" xfId="3" applyNumberFormat="1" applyFont="1" applyFill="1" applyBorder="1" applyAlignment="1">
      <alignment horizontal="left" vertical="top" wrapText="1"/>
    </xf>
    <xf numFmtId="176" fontId="20" fillId="0" borderId="121" xfId="3" applyNumberFormat="1" applyFont="1" applyFill="1" applyBorder="1" applyAlignment="1">
      <alignment horizontal="left" vertical="top" wrapText="1"/>
    </xf>
    <xf numFmtId="0" fontId="14" fillId="3" borderId="149" xfId="0" applyFont="1" applyFill="1" applyBorder="1" applyAlignment="1" applyProtection="1">
      <alignment horizontal="center" vertical="center" wrapText="1"/>
    </xf>
    <xf numFmtId="0" fontId="19" fillId="12" borderId="152" xfId="0" applyFont="1" applyFill="1" applyBorder="1" applyAlignment="1">
      <alignment vertical="center" wrapText="1"/>
    </xf>
    <xf numFmtId="0" fontId="19" fillId="12" borderId="153" xfId="0" applyFont="1" applyFill="1" applyBorder="1" applyAlignment="1">
      <alignment vertical="center" wrapText="1"/>
    </xf>
    <xf numFmtId="0" fontId="19" fillId="2" borderId="152" xfId="0" applyFont="1" applyFill="1" applyBorder="1" applyAlignment="1">
      <alignment vertical="center" wrapText="1"/>
    </xf>
    <xf numFmtId="0" fontId="19" fillId="2" borderId="153" xfId="0" applyFont="1" applyFill="1" applyBorder="1" applyAlignment="1">
      <alignment vertical="center" wrapText="1"/>
    </xf>
    <xf numFmtId="0" fontId="19" fillId="0" borderId="152" xfId="0" applyFont="1" applyFill="1" applyBorder="1" applyAlignment="1">
      <alignment vertical="center" wrapText="1"/>
    </xf>
    <xf numFmtId="0" fontId="19" fillId="0" borderId="153" xfId="0" applyFont="1" applyFill="1" applyBorder="1" applyAlignment="1">
      <alignment vertical="center" wrapText="1"/>
    </xf>
    <xf numFmtId="49" fontId="19" fillId="2" borderId="152" xfId="0" applyNumberFormat="1" applyFont="1" applyFill="1" applyBorder="1" applyAlignment="1">
      <alignment horizontal="center" vertical="center" wrapText="1" shrinkToFit="1"/>
    </xf>
    <xf numFmtId="49" fontId="19" fillId="2" borderId="153" xfId="0" applyNumberFormat="1" applyFont="1" applyFill="1" applyBorder="1" applyAlignment="1">
      <alignment horizontal="center" vertical="center" wrapText="1" shrinkToFit="1"/>
    </xf>
    <xf numFmtId="0" fontId="5" fillId="0" borderId="152" xfId="0" applyFont="1" applyFill="1" applyBorder="1" applyAlignment="1">
      <alignment horizontal="center" vertical="center" wrapText="1"/>
    </xf>
    <xf numFmtId="0" fontId="5" fillId="0" borderId="153" xfId="0" applyFont="1" applyFill="1" applyBorder="1" applyAlignment="1">
      <alignment horizontal="center" vertical="center" wrapText="1"/>
    </xf>
    <xf numFmtId="49" fontId="33" fillId="0" borderId="152" xfId="0" applyNumberFormat="1" applyFont="1" applyFill="1" applyBorder="1" applyAlignment="1">
      <alignment horizontal="center" vertical="center" shrinkToFit="1"/>
    </xf>
    <xf numFmtId="49" fontId="33" fillId="0" borderId="153" xfId="0" applyNumberFormat="1" applyFont="1" applyFill="1" applyBorder="1" applyAlignment="1">
      <alignment horizontal="center" vertical="center" shrinkToFit="1"/>
    </xf>
    <xf numFmtId="49" fontId="5" fillId="0" borderId="152" xfId="0" applyNumberFormat="1" applyFont="1" applyFill="1" applyBorder="1" applyAlignment="1">
      <alignment horizontal="center" vertical="center" shrinkToFit="1"/>
    </xf>
    <xf numFmtId="49" fontId="5" fillId="0" borderId="153" xfId="0" applyNumberFormat="1" applyFont="1" applyFill="1" applyBorder="1" applyAlignment="1">
      <alignment horizontal="center" vertical="center" shrinkToFit="1"/>
    </xf>
    <xf numFmtId="0" fontId="19" fillId="0" borderId="152" xfId="0" applyFont="1" applyFill="1" applyBorder="1" applyAlignment="1">
      <alignment horizontal="center" vertical="center" wrapText="1"/>
    </xf>
    <xf numFmtId="0" fontId="19" fillId="0" borderId="153" xfId="0" applyFont="1" applyFill="1" applyBorder="1" applyAlignment="1">
      <alignment horizontal="center" vertical="center" wrapText="1"/>
    </xf>
    <xf numFmtId="0" fontId="19" fillId="2" borderId="152" xfId="0" applyFont="1" applyFill="1" applyBorder="1" applyAlignment="1">
      <alignment horizontal="center" vertical="center" wrapText="1"/>
    </xf>
    <xf numFmtId="0" fontId="19" fillId="2" borderId="153" xfId="0" applyFont="1" applyFill="1" applyBorder="1" applyAlignment="1">
      <alignment horizontal="center" vertical="center" wrapText="1"/>
    </xf>
    <xf numFmtId="0" fontId="19" fillId="12" borderId="152" xfId="0" applyFont="1" applyFill="1" applyBorder="1" applyAlignment="1">
      <alignment horizontal="center" vertical="center" wrapText="1"/>
    </xf>
    <xf numFmtId="0" fontId="19" fillId="12" borderId="153" xfId="0" applyFont="1" applyFill="1" applyBorder="1" applyAlignment="1">
      <alignment horizontal="center" vertical="center" wrapText="1"/>
    </xf>
    <xf numFmtId="0" fontId="19" fillId="6" borderId="152" xfId="0" applyFont="1" applyFill="1" applyBorder="1" applyAlignment="1">
      <alignment horizontal="center" vertical="center" wrapText="1"/>
    </xf>
    <xf numFmtId="0" fontId="19" fillId="6" borderId="153" xfId="0" applyFont="1" applyFill="1" applyBorder="1" applyAlignment="1">
      <alignment horizontal="center" vertical="center" wrapText="1"/>
    </xf>
    <xf numFmtId="0" fontId="19" fillId="5" borderId="152" xfId="0" applyFont="1" applyFill="1" applyBorder="1" applyAlignment="1">
      <alignment horizontal="center" vertical="center" wrapText="1"/>
    </xf>
    <xf numFmtId="0" fontId="19" fillId="5" borderId="153"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53" xfId="0" applyFont="1" applyFill="1" applyBorder="1" applyAlignment="1">
      <alignment horizontal="center" vertical="center" wrapText="1"/>
    </xf>
    <xf numFmtId="0" fontId="19" fillId="8" borderId="152" xfId="0" applyFont="1" applyFill="1" applyBorder="1" applyAlignment="1">
      <alignment horizontal="center" vertical="center" wrapText="1"/>
    </xf>
    <xf numFmtId="0" fontId="19" fillId="8" borderId="153" xfId="0" applyFont="1" applyFill="1" applyBorder="1" applyAlignment="1">
      <alignment horizontal="center" vertical="center" wrapText="1"/>
    </xf>
    <xf numFmtId="0" fontId="75" fillId="0" borderId="152" xfId="0" applyFont="1" applyFill="1" applyBorder="1" applyAlignment="1">
      <alignment horizontal="center" vertical="center" wrapText="1"/>
    </xf>
    <xf numFmtId="0" fontId="75" fillId="0" borderId="153" xfId="0" applyFont="1" applyFill="1" applyBorder="1" applyAlignment="1">
      <alignment horizontal="center" vertical="center" wrapText="1"/>
    </xf>
    <xf numFmtId="0" fontId="19" fillId="6" borderId="156" xfId="0" applyFont="1" applyFill="1" applyBorder="1" applyAlignment="1">
      <alignment horizontal="center" vertical="center" wrapText="1"/>
    </xf>
    <xf numFmtId="0" fontId="19" fillId="5" borderId="156" xfId="0" applyFont="1" applyFill="1" applyBorder="1" applyAlignment="1">
      <alignment horizontal="center" vertical="center" wrapText="1"/>
    </xf>
    <xf numFmtId="0" fontId="19" fillId="2" borderId="125" xfId="0" applyFont="1" applyFill="1" applyBorder="1" applyAlignment="1">
      <alignment horizontal="center" vertical="center" wrapText="1"/>
    </xf>
    <xf numFmtId="0" fontId="33" fillId="5" borderId="6" xfId="0" applyFont="1" applyFill="1" applyBorder="1" applyAlignment="1">
      <alignment vertical="center" wrapText="1"/>
    </xf>
    <xf numFmtId="0" fontId="62" fillId="0" borderId="19" xfId="0" applyFont="1" applyFill="1" applyBorder="1" applyAlignment="1">
      <alignment vertical="center" wrapText="1"/>
    </xf>
    <xf numFmtId="0" fontId="36" fillId="0" borderId="19" xfId="0" applyFont="1" applyFill="1" applyBorder="1" applyAlignment="1">
      <alignment vertical="center" wrapText="1"/>
    </xf>
    <xf numFmtId="0" fontId="70" fillId="0" borderId="6" xfId="0" applyFont="1" applyFill="1" applyBorder="1" applyAlignment="1">
      <alignment vertical="center" wrapText="1"/>
    </xf>
    <xf numFmtId="0" fontId="19" fillId="2" borderId="18" xfId="0" applyFont="1" applyFill="1" applyBorder="1" applyAlignment="1">
      <alignment horizontal="center" vertical="center" wrapText="1"/>
    </xf>
    <xf numFmtId="0" fontId="10" fillId="9" borderId="158" xfId="1" applyFont="1" applyFill="1" applyBorder="1" applyAlignment="1">
      <alignment vertical="center"/>
    </xf>
    <xf numFmtId="0" fontId="44" fillId="9" borderId="159" xfId="1" applyFont="1" applyFill="1" applyBorder="1" applyAlignment="1">
      <alignment vertical="center"/>
    </xf>
    <xf numFmtId="0" fontId="44" fillId="9" borderId="160" xfId="1" applyFont="1" applyFill="1" applyBorder="1" applyAlignment="1">
      <alignment vertical="center"/>
    </xf>
    <xf numFmtId="0" fontId="52" fillId="10" borderId="161" xfId="1" applyFont="1" applyFill="1" applyBorder="1" applyAlignment="1">
      <alignment vertical="center"/>
    </xf>
    <xf numFmtId="49" fontId="54" fillId="10" borderId="142" xfId="1" applyNumberFormat="1" applyFont="1" applyFill="1" applyBorder="1" applyAlignment="1">
      <alignment horizontal="center" vertical="center"/>
    </xf>
    <xf numFmtId="49" fontId="44" fillId="9" borderId="162" xfId="1" applyNumberFormat="1" applyFont="1" applyFill="1" applyBorder="1" applyAlignment="1">
      <alignment vertical="center"/>
    </xf>
    <xf numFmtId="0" fontId="54" fillId="10" borderId="142" xfId="1" applyFont="1" applyFill="1" applyBorder="1" applyAlignment="1">
      <alignment vertical="center"/>
    </xf>
    <xf numFmtId="49" fontId="52" fillId="10" borderId="163" xfId="1" applyNumberFormat="1" applyFont="1" applyFill="1" applyBorder="1" applyAlignment="1">
      <alignment horizontal="center" vertical="center"/>
    </xf>
    <xf numFmtId="0" fontId="53" fillId="10" borderId="163" xfId="1" applyFont="1" applyFill="1" applyBorder="1" applyAlignment="1">
      <alignment vertical="center"/>
    </xf>
    <xf numFmtId="0" fontId="52" fillId="10" borderId="163" xfId="1" applyFont="1" applyFill="1" applyBorder="1" applyAlignment="1">
      <alignment vertical="center"/>
    </xf>
    <xf numFmtId="0" fontId="20" fillId="0" borderId="14" xfId="3" applyFont="1" applyFill="1" applyBorder="1" applyAlignment="1">
      <alignment horizontal="left" vertical="center" wrapText="1"/>
    </xf>
    <xf numFmtId="0" fontId="77" fillId="12" borderId="164" xfId="3" applyFont="1" applyFill="1" applyBorder="1" applyAlignment="1">
      <alignment vertical="center"/>
    </xf>
    <xf numFmtId="0" fontId="77" fillId="12" borderId="133" xfId="3" applyFont="1" applyFill="1" applyBorder="1" applyAlignment="1">
      <alignment vertical="center"/>
    </xf>
    <xf numFmtId="0" fontId="77" fillId="12" borderId="165" xfId="3" applyFont="1" applyFill="1" applyBorder="1" applyAlignment="1">
      <alignment vertical="center"/>
    </xf>
    <xf numFmtId="0" fontId="77" fillId="12" borderId="166" xfId="3" applyFont="1" applyFill="1" applyBorder="1" applyAlignment="1">
      <alignment vertical="center"/>
    </xf>
    <xf numFmtId="0" fontId="77" fillId="12" borderId="1" xfId="3" applyFont="1" applyFill="1" applyBorder="1" applyAlignment="1">
      <alignment vertical="center"/>
    </xf>
    <xf numFmtId="0" fontId="77" fillId="12" borderId="0" xfId="3" applyFont="1" applyFill="1" applyBorder="1" applyAlignment="1">
      <alignment vertical="center"/>
    </xf>
    <xf numFmtId="176" fontId="20" fillId="0" borderId="121" xfId="3" quotePrefix="1" applyNumberFormat="1" applyFont="1" applyFill="1" applyBorder="1" applyAlignment="1">
      <alignment horizontal="left" vertical="top" wrapText="1"/>
    </xf>
    <xf numFmtId="0" fontId="20" fillId="5" borderId="164" xfId="3" applyFont="1" applyFill="1" applyBorder="1" applyAlignment="1">
      <alignment horizontal="left" vertical="top"/>
    </xf>
    <xf numFmtId="0" fontId="20" fillId="5" borderId="133" xfId="3" applyFont="1" applyFill="1" applyBorder="1" applyAlignment="1">
      <alignment horizontal="left" vertical="top"/>
    </xf>
    <xf numFmtId="0" fontId="27" fillId="5" borderId="133" xfId="2" applyFont="1" applyFill="1" applyBorder="1" applyAlignment="1"/>
    <xf numFmtId="0" fontId="27" fillId="4" borderId="133" xfId="2" applyFont="1" applyFill="1" applyBorder="1" applyAlignment="1"/>
    <xf numFmtId="0" fontId="20" fillId="5" borderId="1" xfId="3" applyFont="1" applyFill="1" applyBorder="1" applyAlignment="1">
      <alignment horizontal="left" vertical="top"/>
    </xf>
    <xf numFmtId="0" fontId="20" fillId="5" borderId="0" xfId="3" applyFont="1" applyFill="1" applyBorder="1" applyAlignment="1">
      <alignment horizontal="left" vertical="top"/>
    </xf>
    <xf numFmtId="0" fontId="27" fillId="5" borderId="0" xfId="2" applyFont="1" applyFill="1" applyBorder="1" applyAlignment="1"/>
    <xf numFmtId="0" fontId="27" fillId="4" borderId="0" xfId="2" applyFont="1" applyFill="1" applyBorder="1" applyAlignment="1"/>
    <xf numFmtId="0" fontId="5" fillId="2" borderId="18" xfId="0" applyFont="1" applyFill="1" applyBorder="1" applyAlignment="1">
      <alignment vertical="center" wrapText="1"/>
    </xf>
    <xf numFmtId="0" fontId="5" fillId="0" borderId="18" xfId="0" applyFont="1" applyFill="1" applyBorder="1" applyAlignment="1">
      <alignment vertical="center" wrapText="1"/>
    </xf>
    <xf numFmtId="0" fontId="20" fillId="0" borderId="19" xfId="0" applyFont="1" applyBorder="1" applyAlignment="1">
      <alignment vertical="center" wrapText="1"/>
    </xf>
    <xf numFmtId="0" fontId="19" fillId="0" borderId="152" xfId="0" applyFont="1" applyFill="1" applyBorder="1" applyAlignment="1">
      <alignment horizontal="left" vertical="center" wrapText="1"/>
    </xf>
    <xf numFmtId="0" fontId="5" fillId="0" borderId="131" xfId="0" applyFont="1" applyFill="1" applyBorder="1">
      <alignment vertical="center"/>
    </xf>
    <xf numFmtId="0" fontId="19" fillId="0" borderId="167" xfId="0" applyFont="1" applyFill="1" applyBorder="1" applyAlignment="1">
      <alignment horizontal="center" vertical="center" wrapText="1"/>
    </xf>
    <xf numFmtId="0" fontId="19" fillId="0" borderId="168" xfId="0" applyFont="1" applyFill="1" applyBorder="1" applyAlignment="1">
      <alignment horizontal="center" vertical="center" wrapText="1"/>
    </xf>
    <xf numFmtId="0" fontId="5" fillId="0" borderId="125" xfId="0" applyFont="1" applyFill="1" applyBorder="1" applyAlignment="1">
      <alignment horizontal="center" vertical="center" wrapText="1"/>
    </xf>
    <xf numFmtId="0" fontId="5" fillId="13" borderId="6" xfId="0" applyFont="1" applyFill="1" applyBorder="1">
      <alignment vertical="center"/>
    </xf>
    <xf numFmtId="0" fontId="5" fillId="13" borderId="6" xfId="0" applyFont="1" applyFill="1" applyBorder="1" applyAlignment="1">
      <alignment vertical="center" wrapText="1"/>
    </xf>
    <xf numFmtId="0" fontId="19" fillId="6" borderId="126" xfId="0" applyFont="1" applyFill="1" applyBorder="1" applyAlignment="1">
      <alignment horizontal="center" vertical="center" wrapText="1"/>
    </xf>
    <xf numFmtId="0" fontId="5" fillId="6" borderId="125" xfId="0" applyFont="1" applyFill="1" applyBorder="1" applyAlignment="1">
      <alignment horizontal="center" vertical="center" wrapText="1"/>
    </xf>
    <xf numFmtId="0" fontId="10" fillId="6" borderId="6" xfId="0" applyFont="1" applyFill="1" applyBorder="1" applyAlignment="1" applyProtection="1">
      <alignment horizontal="left" vertical="top" wrapText="1"/>
    </xf>
    <xf numFmtId="0" fontId="20" fillId="0" borderId="15" xfId="3" applyFont="1" applyFill="1" applyBorder="1" applyAlignment="1">
      <alignment horizontal="left" vertical="center" wrapText="1"/>
    </xf>
    <xf numFmtId="176" fontId="20" fillId="0" borderId="16" xfId="3" applyNumberFormat="1" applyFont="1" applyFill="1" applyBorder="1" applyAlignment="1">
      <alignment horizontal="left" vertical="center" wrapText="1"/>
    </xf>
    <xf numFmtId="0" fontId="5" fillId="14" borderId="6" xfId="0" applyFont="1" applyFill="1" applyBorder="1" applyAlignment="1">
      <alignment vertical="center" wrapText="1"/>
    </xf>
    <xf numFmtId="0" fontId="5" fillId="14" borderId="6" xfId="0" applyFont="1" applyFill="1" applyBorder="1" applyAlignment="1">
      <alignment horizontal="center" vertical="center" shrinkToFit="1"/>
    </xf>
    <xf numFmtId="176" fontId="5" fillId="14" borderId="6" xfId="0" applyNumberFormat="1" applyFont="1" applyFill="1" applyBorder="1" applyAlignment="1">
      <alignment horizontal="center" vertical="center" shrinkToFit="1"/>
    </xf>
    <xf numFmtId="49" fontId="5" fillId="14" borderId="6" xfId="0" applyNumberFormat="1" applyFont="1" applyFill="1" applyBorder="1" applyAlignment="1">
      <alignment horizontal="center" vertical="center" shrinkToFit="1"/>
    </xf>
    <xf numFmtId="0" fontId="5" fillId="14" borderId="6" xfId="0" applyFont="1" applyFill="1" applyBorder="1" applyAlignment="1">
      <alignment horizontal="center" vertical="center" wrapText="1"/>
    </xf>
    <xf numFmtId="0" fontId="5" fillId="14" borderId="6" xfId="0" applyFont="1" applyFill="1" applyBorder="1">
      <alignment vertical="center"/>
    </xf>
    <xf numFmtId="0" fontId="19" fillId="14" borderId="152" xfId="0" applyFont="1" applyFill="1" applyBorder="1" applyAlignment="1">
      <alignment horizontal="center" vertical="center" wrapText="1"/>
    </xf>
    <xf numFmtId="0" fontId="19" fillId="14" borderId="153" xfId="0" applyFont="1" applyFill="1" applyBorder="1" applyAlignment="1">
      <alignment horizontal="center" vertical="center" wrapText="1"/>
    </xf>
    <xf numFmtId="0" fontId="8" fillId="14" borderId="6" xfId="0" applyFont="1" applyFill="1" applyBorder="1" applyAlignment="1">
      <alignment vertical="center" wrapText="1"/>
    </xf>
    <xf numFmtId="0" fontId="30" fillId="14" borderId="6" xfId="0" applyFont="1" applyFill="1" applyBorder="1" applyAlignment="1">
      <alignment vertical="center" wrapText="1"/>
    </xf>
    <xf numFmtId="0" fontId="4" fillId="14" borderId="6" xfId="0" applyFont="1" applyFill="1" applyBorder="1" applyAlignment="1">
      <alignment vertical="center" wrapText="1"/>
    </xf>
    <xf numFmtId="0" fontId="8" fillId="14" borderId="6" xfId="0" applyFont="1" applyFill="1" applyBorder="1" applyAlignment="1">
      <alignment horizontal="center" vertical="center"/>
    </xf>
    <xf numFmtId="0" fontId="13" fillId="14" borderId="6" xfId="0" applyFont="1" applyFill="1" applyBorder="1" applyAlignment="1">
      <alignment vertical="center" wrapText="1"/>
    </xf>
    <xf numFmtId="0" fontId="75" fillId="14" borderId="152" xfId="0" applyFont="1" applyFill="1" applyBorder="1" applyAlignment="1">
      <alignment horizontal="center" vertical="center" wrapText="1"/>
    </xf>
    <xf numFmtId="0" fontId="75" fillId="14" borderId="153" xfId="0" applyFont="1" applyFill="1" applyBorder="1" applyAlignment="1">
      <alignment horizontal="center" vertical="center" wrapText="1"/>
    </xf>
    <xf numFmtId="0" fontId="33" fillId="14" borderId="6" xfId="0" applyFont="1" applyFill="1" applyBorder="1" applyAlignment="1">
      <alignment vertical="center" wrapText="1"/>
    </xf>
    <xf numFmtId="49" fontId="33" fillId="14" borderId="152" xfId="0" applyNumberFormat="1" applyFont="1" applyFill="1" applyBorder="1" applyAlignment="1">
      <alignment horizontal="center" vertical="center" shrinkToFit="1"/>
    </xf>
    <xf numFmtId="49" fontId="33" fillId="14" borderId="153" xfId="0" applyNumberFormat="1" applyFont="1" applyFill="1" applyBorder="1" applyAlignment="1">
      <alignment horizontal="center" vertical="center" shrinkToFit="1"/>
    </xf>
    <xf numFmtId="0" fontId="5" fillId="14" borderId="18" xfId="0" applyFont="1" applyFill="1" applyBorder="1" applyAlignment="1">
      <alignment vertical="center" wrapText="1"/>
    </xf>
    <xf numFmtId="0" fontId="5" fillId="14" borderId="152" xfId="0" applyFont="1" applyFill="1" applyBorder="1" applyAlignment="1">
      <alignment horizontal="center" vertical="center" wrapText="1"/>
    </xf>
    <xf numFmtId="0" fontId="5" fillId="14" borderId="153" xfId="0" applyFont="1" applyFill="1" applyBorder="1" applyAlignment="1">
      <alignment horizontal="center" vertical="center" wrapText="1"/>
    </xf>
    <xf numFmtId="0" fontId="82" fillId="0" borderId="6" xfId="0" applyFont="1" applyFill="1" applyBorder="1" applyAlignment="1">
      <alignment vertical="center" wrapText="1"/>
    </xf>
    <xf numFmtId="0" fontId="82" fillId="2" borderId="6" xfId="0" applyFont="1" applyFill="1" applyBorder="1" applyAlignment="1">
      <alignment vertical="center" wrapText="1"/>
    </xf>
    <xf numFmtId="0" fontId="82" fillId="5" borderId="6" xfId="0" applyFont="1" applyFill="1" applyBorder="1" applyAlignment="1">
      <alignment vertical="center" wrapText="1"/>
    </xf>
    <xf numFmtId="49" fontId="82" fillId="0" borderId="6" xfId="0" applyNumberFormat="1" applyFont="1" applyFill="1" applyBorder="1" applyAlignment="1">
      <alignment horizontal="center" vertical="center" shrinkToFit="1"/>
    </xf>
    <xf numFmtId="0" fontId="82" fillId="0" borderId="0" xfId="0" applyFont="1" applyFill="1" applyBorder="1">
      <alignment vertical="center"/>
    </xf>
    <xf numFmtId="0" fontId="82" fillId="5" borderId="6" xfId="0" applyFont="1" applyFill="1" applyBorder="1" applyAlignment="1">
      <alignment horizontal="center" vertical="center" wrapText="1"/>
    </xf>
    <xf numFmtId="0" fontId="82" fillId="2" borderId="6" xfId="0" applyFont="1" applyFill="1" applyBorder="1" applyAlignment="1">
      <alignment horizontal="center" vertical="center" wrapText="1"/>
    </xf>
    <xf numFmtId="0" fontId="83" fillId="2" borderId="152" xfId="0" applyFont="1" applyFill="1" applyBorder="1" applyAlignment="1">
      <alignment horizontal="center" vertical="center" wrapText="1"/>
    </xf>
    <xf numFmtId="0" fontId="83" fillId="2" borderId="153" xfId="0" applyFont="1" applyFill="1" applyBorder="1" applyAlignment="1">
      <alignment horizontal="center" vertical="center" wrapText="1"/>
    </xf>
    <xf numFmtId="0" fontId="82" fillId="0" borderId="6" xfId="0" applyFont="1" applyFill="1" applyBorder="1" applyAlignment="1">
      <alignment horizontal="center" vertical="center" wrapText="1"/>
    </xf>
    <xf numFmtId="0" fontId="83" fillId="0" borderId="152" xfId="0" applyFont="1" applyFill="1" applyBorder="1" applyAlignment="1">
      <alignment horizontal="center" vertical="center" wrapText="1"/>
    </xf>
    <xf numFmtId="0" fontId="83" fillId="0" borderId="153" xfId="0" applyFont="1" applyFill="1" applyBorder="1" applyAlignment="1">
      <alignment horizontal="center" vertical="center" wrapText="1"/>
    </xf>
    <xf numFmtId="0" fontId="82" fillId="2" borderId="6" xfId="0" applyFont="1" applyFill="1" applyBorder="1" applyAlignment="1">
      <alignment horizontal="center" vertical="center"/>
    </xf>
    <xf numFmtId="0" fontId="82" fillId="0" borderId="6" xfId="0" applyFont="1" applyFill="1" applyBorder="1" applyAlignment="1">
      <alignment horizontal="center" vertical="center"/>
    </xf>
    <xf numFmtId="0" fontId="84" fillId="5" borderId="6" xfId="0" applyFont="1" applyFill="1" applyBorder="1" applyAlignment="1">
      <alignment vertical="center" wrapText="1"/>
    </xf>
    <xf numFmtId="0" fontId="20" fillId="13" borderId="120" xfId="3" applyFont="1" applyFill="1" applyBorder="1" applyAlignment="1">
      <alignment horizontal="left" vertical="top" wrapText="1"/>
    </xf>
    <xf numFmtId="0" fontId="20" fillId="13" borderId="123" xfId="3" applyFont="1" applyFill="1" applyBorder="1" applyAlignment="1">
      <alignment horizontal="left" vertical="top" wrapText="1"/>
    </xf>
    <xf numFmtId="176" fontId="26" fillId="13" borderId="122" xfId="3" applyNumberFormat="1" applyFont="1" applyFill="1" applyBorder="1" applyAlignment="1">
      <alignment horizontal="center" vertical="center" wrapText="1"/>
    </xf>
    <xf numFmtId="176" fontId="20" fillId="13" borderId="121" xfId="3" applyNumberFormat="1" applyFont="1" applyFill="1" applyBorder="1" applyAlignment="1">
      <alignment horizontal="left" vertical="top" wrapText="1"/>
    </xf>
    <xf numFmtId="0" fontId="20" fillId="13" borderId="121" xfId="3" applyFont="1" applyFill="1" applyBorder="1" applyAlignment="1">
      <alignment horizontal="left" vertical="top" wrapText="1"/>
    </xf>
    <xf numFmtId="0" fontId="20" fillId="13" borderId="14" xfId="3" applyFont="1" applyFill="1" applyBorder="1" applyAlignment="1">
      <alignment horizontal="left" vertical="top" wrapText="1"/>
    </xf>
    <xf numFmtId="0" fontId="20" fillId="13" borderId="15" xfId="3" applyFont="1" applyFill="1" applyBorder="1" applyAlignment="1">
      <alignment horizontal="left" vertical="top" wrapText="1"/>
    </xf>
    <xf numFmtId="176" fontId="26" fillId="13" borderId="17" xfId="3" applyNumberFormat="1" applyFont="1" applyFill="1" applyBorder="1" applyAlignment="1">
      <alignment horizontal="center" vertical="center" wrapText="1"/>
    </xf>
    <xf numFmtId="176" fontId="20" fillId="13" borderId="16" xfId="3" applyNumberFormat="1" applyFont="1" applyFill="1" applyBorder="1" applyAlignment="1">
      <alignment horizontal="left" vertical="top" wrapText="1"/>
    </xf>
    <xf numFmtId="0" fontId="20" fillId="13" borderId="17" xfId="3" applyFont="1" applyFill="1" applyBorder="1" applyAlignment="1">
      <alignment horizontal="left" vertical="top" wrapText="1"/>
    </xf>
    <xf numFmtId="176" fontId="19" fillId="0" borderId="0" xfId="3" applyNumberFormat="1" applyFont="1" applyFill="1" applyBorder="1" applyAlignment="1">
      <alignment vertical="top"/>
    </xf>
    <xf numFmtId="176" fontId="23" fillId="0" borderId="0" xfId="3" applyNumberFormat="1" applyFont="1" applyFill="1" applyBorder="1" applyAlignment="1">
      <alignment vertical="top"/>
    </xf>
    <xf numFmtId="176" fontId="20" fillId="0" borderId="0" xfId="3" applyNumberFormat="1" applyFont="1" applyFill="1" applyBorder="1" applyAlignment="1">
      <alignment horizontal="left" vertical="top" wrapText="1"/>
    </xf>
    <xf numFmtId="176" fontId="20" fillId="0" borderId="122" xfId="3" applyNumberFormat="1" applyFont="1" applyFill="1" applyBorder="1" applyAlignment="1">
      <alignment horizontal="left" vertical="top" wrapText="1"/>
    </xf>
    <xf numFmtId="0" fontId="82" fillId="6" borderId="6" xfId="0" applyFont="1" applyFill="1" applyBorder="1" applyAlignment="1">
      <alignment vertical="center" wrapText="1"/>
    </xf>
    <xf numFmtId="176" fontId="26" fillId="0" borderId="124" xfId="3" applyNumberFormat="1" applyFont="1" applyFill="1" applyBorder="1" applyAlignment="1">
      <alignment horizontal="center" vertical="center" wrapText="1"/>
    </xf>
    <xf numFmtId="176" fontId="20" fillId="0" borderId="129" xfId="3" applyNumberFormat="1" applyFont="1" applyFill="1" applyBorder="1" applyAlignment="1">
      <alignment horizontal="left" vertical="top" wrapText="1"/>
    </xf>
    <xf numFmtId="0" fontId="20" fillId="0" borderId="134" xfId="3" applyFont="1" applyFill="1" applyBorder="1" applyAlignment="1">
      <alignment horizontal="left" vertical="top" wrapText="1"/>
    </xf>
    <xf numFmtId="0" fontId="85" fillId="0" borderId="0" xfId="3" applyFont="1" applyFill="1" applyBorder="1" applyAlignment="1">
      <alignment horizontal="left" vertical="top"/>
    </xf>
    <xf numFmtId="0" fontId="16" fillId="0" borderId="0" xfId="3" applyFont="1" applyFill="1" applyBorder="1" applyAlignment="1">
      <alignment horizontal="left" vertical="center"/>
    </xf>
    <xf numFmtId="176" fontId="26" fillId="0" borderId="0" xfId="3"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70" fillId="0" borderId="152" xfId="0" applyFont="1" applyFill="1" applyBorder="1" applyAlignment="1">
      <alignment horizontal="center" vertical="center" wrapText="1"/>
    </xf>
    <xf numFmtId="0" fontId="70" fillId="0" borderId="153" xfId="0" applyFont="1" applyFill="1" applyBorder="1" applyAlignment="1">
      <alignment horizontal="center" vertical="center" wrapText="1"/>
    </xf>
    <xf numFmtId="0" fontId="8" fillId="0" borderId="6" xfId="0" applyFont="1" applyFill="1" applyBorder="1" applyAlignment="1">
      <alignment horizontal="center" vertical="center" shrinkToFit="1"/>
    </xf>
    <xf numFmtId="176" fontId="8" fillId="5" borderId="6" xfId="0" applyNumberFormat="1" applyFont="1" applyFill="1" applyBorder="1" applyAlignment="1">
      <alignment horizontal="center" vertical="center" shrinkToFit="1"/>
    </xf>
    <xf numFmtId="49" fontId="8" fillId="5" borderId="6" xfId="0" applyNumberFormat="1" applyFont="1" applyFill="1" applyBorder="1" applyAlignment="1">
      <alignment horizontal="center" vertical="center" shrinkToFit="1"/>
    </xf>
    <xf numFmtId="0" fontId="8" fillId="5" borderId="6" xfId="0" applyFont="1" applyFill="1" applyBorder="1" applyAlignment="1">
      <alignment horizontal="center" vertical="center" wrapText="1"/>
    </xf>
    <xf numFmtId="176" fontId="8" fillId="0" borderId="6"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70" fillId="2" borderId="152" xfId="0" applyFont="1" applyFill="1" applyBorder="1" applyAlignment="1">
      <alignment horizontal="center" vertical="center" wrapText="1"/>
    </xf>
    <xf numFmtId="0" fontId="70" fillId="2" borderId="153" xfId="0" applyFont="1" applyFill="1" applyBorder="1" applyAlignment="1">
      <alignment horizontal="center" vertical="center" wrapText="1"/>
    </xf>
    <xf numFmtId="176" fontId="8" fillId="6" borderId="6" xfId="0" applyNumberFormat="1" applyFont="1" applyFill="1" applyBorder="1" applyAlignment="1">
      <alignment horizontal="center" vertical="center" shrinkToFit="1"/>
    </xf>
    <xf numFmtId="49" fontId="8" fillId="6" borderId="6" xfId="0" applyNumberFormat="1" applyFont="1" applyFill="1" applyBorder="1" applyAlignment="1">
      <alignment horizontal="center" vertical="center" shrinkToFit="1"/>
    </xf>
    <xf numFmtId="0" fontId="8" fillId="6" borderId="6" xfId="0" applyFont="1" applyFill="1" applyBorder="1" applyAlignment="1">
      <alignment horizontal="center" vertical="center" wrapText="1"/>
    </xf>
    <xf numFmtId="0" fontId="70" fillId="6" borderId="152" xfId="0" applyFont="1" applyFill="1" applyBorder="1" applyAlignment="1">
      <alignment horizontal="center" vertical="center" wrapText="1"/>
    </xf>
    <xf numFmtId="0" fontId="70" fillId="6" borderId="153" xfId="0" applyFont="1" applyFill="1" applyBorder="1" applyAlignment="1">
      <alignment horizontal="center" vertical="center" wrapText="1"/>
    </xf>
    <xf numFmtId="176" fontId="5" fillId="13" borderId="6" xfId="0" applyNumberFormat="1" applyFont="1" applyFill="1" applyBorder="1" applyAlignment="1">
      <alignment horizontal="center" vertical="center" shrinkToFit="1"/>
    </xf>
    <xf numFmtId="0" fontId="8" fillId="14" borderId="0" xfId="0" applyFont="1" applyFill="1" applyBorder="1">
      <alignment vertical="center"/>
    </xf>
    <xf numFmtId="0" fontId="8" fillId="14" borderId="6" xfId="0" applyFont="1" applyFill="1" applyBorder="1">
      <alignment vertical="center"/>
    </xf>
    <xf numFmtId="0" fontId="8" fillId="14" borderId="6" xfId="0" applyFont="1" applyFill="1" applyBorder="1" applyAlignment="1">
      <alignment horizontal="center" vertical="center" shrinkToFit="1"/>
    </xf>
    <xf numFmtId="176" fontId="8" fillId="14" borderId="6" xfId="0" applyNumberFormat="1" applyFont="1" applyFill="1" applyBorder="1" applyAlignment="1">
      <alignment horizontal="center" vertical="center" shrinkToFit="1"/>
    </xf>
    <xf numFmtId="49" fontId="8" fillId="14" borderId="6" xfId="0" applyNumberFormat="1" applyFont="1" applyFill="1" applyBorder="1" applyAlignment="1">
      <alignment horizontal="center" vertical="center" shrinkToFit="1"/>
    </xf>
    <xf numFmtId="0" fontId="8" fillId="14" borderId="6" xfId="0" applyFont="1" applyFill="1" applyBorder="1" applyAlignment="1">
      <alignment horizontal="center" vertical="center" wrapText="1"/>
    </xf>
    <xf numFmtId="0" fontId="70" fillId="14" borderId="152" xfId="0" applyFont="1" applyFill="1" applyBorder="1" applyAlignment="1">
      <alignment horizontal="center" vertical="center" wrapText="1"/>
    </xf>
    <xf numFmtId="0" fontId="70" fillId="14" borderId="153" xfId="0" applyFont="1" applyFill="1" applyBorder="1" applyAlignment="1">
      <alignment horizontal="center" vertical="center" wrapText="1"/>
    </xf>
    <xf numFmtId="0" fontId="5" fillId="14" borderId="0" xfId="0" applyFont="1" applyFill="1" applyBorder="1">
      <alignment vertical="center"/>
    </xf>
    <xf numFmtId="0" fontId="37" fillId="14" borderId="6" xfId="0" applyFont="1" applyFill="1" applyBorder="1" applyAlignment="1">
      <alignment vertical="center" wrapText="1"/>
    </xf>
    <xf numFmtId="0" fontId="8" fillId="14" borderId="20" xfId="0" applyFont="1" applyFill="1" applyBorder="1" applyAlignment="1">
      <alignment vertical="center" wrapText="1"/>
    </xf>
    <xf numFmtId="0" fontId="36" fillId="14" borderId="6"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0" fontId="5" fillId="14" borderId="20" xfId="0" applyFont="1" applyFill="1" applyBorder="1">
      <alignment vertical="center"/>
    </xf>
    <xf numFmtId="0" fontId="5" fillId="14" borderId="20" xfId="0" applyFont="1" applyFill="1" applyBorder="1" applyAlignment="1">
      <alignment horizontal="center" vertical="center" shrinkToFit="1"/>
    </xf>
    <xf numFmtId="176" fontId="5" fillId="14" borderId="20" xfId="0" applyNumberFormat="1" applyFont="1" applyFill="1" applyBorder="1" applyAlignment="1">
      <alignment horizontal="center" vertical="center" shrinkToFit="1"/>
    </xf>
    <xf numFmtId="49" fontId="5" fillId="14" borderId="20" xfId="0" applyNumberFormat="1" applyFont="1" applyFill="1" applyBorder="1" applyAlignment="1">
      <alignment horizontal="center" vertical="center" shrinkToFit="1"/>
    </xf>
    <xf numFmtId="0" fontId="5" fillId="14" borderId="20" xfId="0" applyFont="1" applyFill="1" applyBorder="1" applyAlignment="1">
      <alignment vertical="center" wrapText="1"/>
    </xf>
    <xf numFmtId="0" fontId="5" fillId="14" borderId="20" xfId="0" applyFont="1" applyFill="1" applyBorder="1" applyAlignment="1">
      <alignment horizontal="center" vertical="center" wrapText="1"/>
    </xf>
    <xf numFmtId="0" fontId="19" fillId="14" borderId="169" xfId="0" applyFont="1" applyFill="1" applyBorder="1" applyAlignment="1">
      <alignment horizontal="center" vertical="center" wrapText="1"/>
    </xf>
    <xf numFmtId="0" fontId="19" fillId="14" borderId="170" xfId="0" applyFont="1" applyFill="1" applyBorder="1" applyAlignment="1">
      <alignment horizontal="center" vertical="center" wrapText="1"/>
    </xf>
    <xf numFmtId="0" fontId="5" fillId="14" borderId="127" xfId="0" applyFont="1" applyFill="1" applyBorder="1">
      <alignment vertical="center"/>
    </xf>
    <xf numFmtId="0" fontId="5" fillId="14" borderId="127" xfId="0" applyFont="1" applyFill="1" applyBorder="1" applyAlignment="1">
      <alignment horizontal="center" vertical="center" shrinkToFit="1"/>
    </xf>
    <xf numFmtId="176" fontId="5" fillId="14" borderId="127" xfId="0" applyNumberFormat="1" applyFont="1" applyFill="1" applyBorder="1" applyAlignment="1">
      <alignment horizontal="center" vertical="center" shrinkToFit="1"/>
    </xf>
    <xf numFmtId="49" fontId="5" fillId="14" borderId="127" xfId="0" applyNumberFormat="1" applyFont="1" applyFill="1" applyBorder="1" applyAlignment="1">
      <alignment horizontal="center" vertical="center" shrinkToFit="1"/>
    </xf>
    <xf numFmtId="0" fontId="5" fillId="14" borderId="127" xfId="0" applyFont="1" applyFill="1" applyBorder="1" applyAlignment="1">
      <alignment vertical="center" wrapText="1"/>
    </xf>
    <xf numFmtId="0" fontId="5" fillId="14" borderId="127" xfId="0" applyFont="1" applyFill="1" applyBorder="1" applyAlignment="1">
      <alignment horizontal="center" vertical="center" wrapText="1"/>
    </xf>
    <xf numFmtId="0" fontId="19" fillId="14" borderId="154" xfId="0" applyFont="1" applyFill="1" applyBorder="1" applyAlignment="1">
      <alignment horizontal="center" vertical="center" wrapText="1"/>
    </xf>
    <xf numFmtId="0" fontId="19" fillId="14" borderId="155" xfId="0" applyFont="1" applyFill="1" applyBorder="1" applyAlignment="1">
      <alignment horizontal="center" vertical="center" wrapText="1"/>
    </xf>
    <xf numFmtId="0" fontId="5" fillId="0" borderId="19" xfId="0" applyFont="1" applyFill="1" applyBorder="1">
      <alignment vertical="center"/>
    </xf>
    <xf numFmtId="49" fontId="87" fillId="0" borderId="6" xfId="0" applyNumberFormat="1" applyFont="1" applyFill="1" applyBorder="1" applyAlignment="1">
      <alignment horizontal="center" vertical="center" shrinkToFit="1"/>
    </xf>
    <xf numFmtId="0" fontId="87" fillId="0" borderId="6" xfId="0" applyFont="1" applyFill="1" applyBorder="1" applyAlignment="1">
      <alignment vertical="center" wrapText="1"/>
    </xf>
    <xf numFmtId="0" fontId="70" fillId="6" borderId="18" xfId="0" applyFont="1" applyFill="1" applyBorder="1" applyAlignment="1">
      <alignment horizontal="left" vertical="center" wrapText="1"/>
    </xf>
    <xf numFmtId="49" fontId="10" fillId="0" borderId="22" xfId="1" applyNumberFormat="1" applyFont="1" applyFill="1" applyBorder="1" applyAlignment="1">
      <alignment horizontal="center" vertical="center"/>
    </xf>
    <xf numFmtId="0" fontId="10" fillId="0" borderId="47" xfId="1" applyFont="1" applyFill="1" applyBorder="1" applyAlignment="1">
      <alignment vertical="center" wrapText="1"/>
    </xf>
    <xf numFmtId="0" fontId="10" fillId="0" borderId="109" xfId="7" applyFont="1" applyFill="1" applyBorder="1" applyAlignment="1">
      <alignment horizontal="left" vertical="center" wrapText="1"/>
    </xf>
    <xf numFmtId="0" fontId="10" fillId="0" borderId="38" xfId="7" applyFont="1" applyFill="1" applyBorder="1" applyAlignment="1">
      <alignment horizontal="left" vertical="center" wrapText="1"/>
    </xf>
    <xf numFmtId="0" fontId="10" fillId="0" borderId="57" xfId="7" applyFont="1" applyFill="1" applyBorder="1" applyAlignment="1">
      <alignment horizontal="left" vertical="center" wrapText="1"/>
    </xf>
    <xf numFmtId="0" fontId="10" fillId="0" borderId="38" xfId="1" applyFont="1" applyFill="1" applyBorder="1" applyAlignment="1">
      <alignment vertical="center" wrapText="1"/>
    </xf>
    <xf numFmtId="0" fontId="10" fillId="0" borderId="38" xfId="1" applyFont="1" applyFill="1" applyBorder="1" applyAlignment="1">
      <alignment vertical="center"/>
    </xf>
    <xf numFmtId="49" fontId="10" fillId="0" borderId="11" xfId="1" applyNumberFormat="1" applyFont="1" applyFill="1" applyBorder="1" applyAlignment="1">
      <alignment horizontal="center" vertical="center"/>
    </xf>
    <xf numFmtId="0" fontId="10" fillId="0" borderId="10" xfId="7" applyFont="1" applyFill="1" applyBorder="1" applyAlignment="1">
      <alignment horizontal="left" vertical="center" wrapText="1"/>
    </xf>
    <xf numFmtId="0" fontId="10" fillId="0" borderId="10" xfId="1" applyFont="1" applyFill="1" applyBorder="1" applyAlignment="1">
      <alignment vertical="center"/>
    </xf>
    <xf numFmtId="0" fontId="10" fillId="0" borderId="22" xfId="1" applyFont="1" applyFill="1" applyBorder="1" applyAlignment="1">
      <alignment horizontal="center" vertical="center"/>
    </xf>
    <xf numFmtId="0" fontId="10" fillId="0" borderId="47" xfId="1" applyFont="1" applyFill="1" applyBorder="1" applyAlignment="1">
      <alignment horizontal="left" vertical="center"/>
    </xf>
    <xf numFmtId="0" fontId="10" fillId="0" borderId="141" xfId="1" applyFont="1" applyFill="1" applyBorder="1" applyAlignment="1">
      <alignment horizontal="left" vertical="center"/>
    </xf>
    <xf numFmtId="0" fontId="70" fillId="0" borderId="125"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4" fillId="6" borderId="6" xfId="0" applyFont="1" applyFill="1" applyBorder="1" applyAlignment="1">
      <alignment vertical="center" wrapText="1"/>
    </xf>
    <xf numFmtId="0" fontId="69" fillId="0" borderId="6" xfId="0" applyFont="1" applyFill="1" applyBorder="1" applyAlignment="1">
      <alignment vertical="center" wrapText="1"/>
    </xf>
    <xf numFmtId="0" fontId="8" fillId="5" borderId="6" xfId="0" applyFont="1" applyFill="1" applyBorder="1" applyAlignment="1">
      <alignment horizontal="left" vertical="center" wrapText="1"/>
    </xf>
    <xf numFmtId="0" fontId="33" fillId="0" borderId="6" xfId="0" applyFont="1" applyFill="1" applyBorder="1">
      <alignment vertical="center"/>
    </xf>
    <xf numFmtId="0" fontId="33" fillId="0" borderId="6" xfId="0" applyFont="1" applyFill="1" applyBorder="1" applyAlignment="1">
      <alignment horizontal="center" vertical="center" wrapText="1"/>
    </xf>
    <xf numFmtId="0" fontId="33" fillId="0" borderId="0" xfId="0" applyFont="1" applyFill="1" applyBorder="1">
      <alignment vertical="center"/>
    </xf>
    <xf numFmtId="0" fontId="33" fillId="0" borderId="6" xfId="0" applyFont="1" applyFill="1" applyBorder="1" applyAlignment="1">
      <alignment horizontal="center" vertical="center" shrinkToFit="1"/>
    </xf>
    <xf numFmtId="176" fontId="33" fillId="5" borderId="6" xfId="0" applyNumberFormat="1" applyFont="1" applyFill="1" applyBorder="1" applyAlignment="1">
      <alignment horizontal="center" vertical="center" shrinkToFit="1"/>
    </xf>
    <xf numFmtId="49" fontId="33" fillId="5" borderId="6" xfId="0" applyNumberFormat="1" applyFont="1" applyFill="1" applyBorder="1" applyAlignment="1">
      <alignment horizontal="center" vertical="center" shrinkToFit="1"/>
    </xf>
    <xf numFmtId="176" fontId="33" fillId="0" borderId="6" xfId="0" applyNumberFormat="1" applyFont="1" applyFill="1" applyBorder="1" applyAlignment="1">
      <alignment horizontal="center" vertical="center" shrinkToFit="1"/>
    </xf>
    <xf numFmtId="0" fontId="78" fillId="0" borderId="6" xfId="0" applyFont="1" applyFill="1" applyBorder="1" applyAlignment="1">
      <alignment vertical="center" wrapText="1"/>
    </xf>
    <xf numFmtId="0" fontId="33" fillId="5" borderId="6" xfId="0" applyFont="1" applyFill="1" applyBorder="1" applyAlignment="1">
      <alignment horizontal="center" vertical="center" wrapText="1"/>
    </xf>
    <xf numFmtId="0" fontId="75" fillId="2" borderId="152" xfId="0" applyFont="1" applyFill="1" applyBorder="1" applyAlignment="1">
      <alignment horizontal="center" vertical="center" wrapText="1"/>
    </xf>
    <xf numFmtId="0" fontId="75" fillId="2" borderId="15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6" borderId="6" xfId="0" applyFont="1" applyFill="1" applyBorder="1" applyAlignment="1">
      <alignment vertical="center" wrapText="1"/>
    </xf>
    <xf numFmtId="0" fontId="20" fillId="13" borderId="14" xfId="3" applyFont="1" applyFill="1" applyBorder="1" applyAlignment="1">
      <alignment horizontal="left" vertical="center" wrapText="1"/>
    </xf>
    <xf numFmtId="176" fontId="20" fillId="13" borderId="122" xfId="3" applyNumberFormat="1" applyFont="1" applyFill="1" applyBorder="1" applyAlignment="1">
      <alignment horizontal="left" vertical="top" wrapText="1"/>
    </xf>
    <xf numFmtId="0" fontId="77" fillId="12" borderId="133" xfId="3" applyFont="1" applyFill="1" applyBorder="1" applyAlignment="1">
      <alignment vertical="center" shrinkToFit="1"/>
    </xf>
    <xf numFmtId="0" fontId="20" fillId="0" borderId="122" xfId="3" applyFont="1" applyFill="1" applyBorder="1" applyAlignment="1">
      <alignment horizontal="left" vertical="top" shrinkToFit="1"/>
    </xf>
    <xf numFmtId="0" fontId="77" fillId="12" borderId="0" xfId="3" applyFont="1" applyFill="1" applyBorder="1" applyAlignment="1">
      <alignment vertical="center" shrinkToFit="1"/>
    </xf>
    <xf numFmtId="0" fontId="77" fillId="12" borderId="166" xfId="3" applyFont="1" applyFill="1" applyBorder="1" applyAlignment="1">
      <alignment vertical="center" shrinkToFit="1"/>
    </xf>
    <xf numFmtId="0" fontId="27" fillId="4" borderId="133" xfId="2" applyFont="1" applyFill="1" applyBorder="1" applyAlignment="1">
      <alignment shrinkToFit="1"/>
    </xf>
    <xf numFmtId="0" fontId="20" fillId="13" borderId="121" xfId="3" applyFont="1" applyFill="1" applyBorder="1" applyAlignment="1">
      <alignment horizontal="left" vertical="top" shrinkToFit="1"/>
    </xf>
    <xf numFmtId="0" fontId="20" fillId="0" borderId="121" xfId="3" applyFont="1" applyFill="1" applyBorder="1" applyAlignment="1">
      <alignment horizontal="left" vertical="top" shrinkToFit="1"/>
    </xf>
    <xf numFmtId="0" fontId="20" fillId="13" borderId="17" xfId="3" applyFont="1" applyFill="1" applyBorder="1" applyAlignment="1">
      <alignment horizontal="left" vertical="top" shrinkToFit="1"/>
    </xf>
    <xf numFmtId="0" fontId="27" fillId="4" borderId="0" xfId="2" applyFont="1" applyFill="1" applyBorder="1" applyAlignment="1">
      <alignment shrinkToFit="1"/>
    </xf>
    <xf numFmtId="0" fontId="27" fillId="4" borderId="15" xfId="2" applyFont="1" applyFill="1" applyBorder="1" applyAlignment="1">
      <alignment shrinkToFit="1"/>
    </xf>
    <xf numFmtId="0" fontId="20" fillId="0" borderId="17" xfId="3" applyFont="1" applyFill="1" applyBorder="1" applyAlignment="1">
      <alignment horizontal="left" vertical="top" shrinkToFit="1"/>
    </xf>
    <xf numFmtId="0" fontId="77" fillId="12" borderId="15" xfId="3" applyFont="1" applyFill="1" applyBorder="1" applyAlignment="1">
      <alignment vertical="center" shrinkToFit="1"/>
    </xf>
    <xf numFmtId="0" fontId="27" fillId="5" borderId="15" xfId="2" applyFont="1" applyFill="1" applyBorder="1" applyAlignment="1">
      <alignment shrinkToFit="1"/>
    </xf>
    <xf numFmtId="0" fontId="77" fillId="12" borderId="130" xfId="3" applyFont="1" applyFill="1" applyBorder="1" applyAlignment="1">
      <alignment vertical="center" shrinkToFit="1"/>
    </xf>
    <xf numFmtId="0" fontId="5" fillId="14" borderId="21"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25"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5" xfId="0" applyFont="1" applyFill="1" applyBorder="1" applyAlignment="1">
      <alignment horizontal="center" vertical="center" wrapText="1"/>
    </xf>
    <xf numFmtId="176" fontId="82" fillId="0" borderId="6" xfId="0" applyNumberFormat="1" applyFont="1" applyFill="1" applyBorder="1" applyAlignment="1">
      <alignment horizontal="center" vertical="center" shrinkToFit="1"/>
    </xf>
    <xf numFmtId="0" fontId="82" fillId="0" borderId="6" xfId="0" applyFont="1" applyFill="1" applyBorder="1" applyAlignment="1">
      <alignment horizontal="center" vertical="center" shrinkToFit="1"/>
    </xf>
    <xf numFmtId="0" fontId="91" fillId="0" borderId="6" xfId="0" applyFont="1" applyFill="1" applyBorder="1" applyAlignment="1">
      <alignment vertical="center" wrapText="1"/>
    </xf>
    <xf numFmtId="49" fontId="91" fillId="0" borderId="6" xfId="0" applyNumberFormat="1" applyFont="1" applyFill="1" applyBorder="1" applyAlignment="1">
      <alignment horizontal="center" vertical="center" shrinkToFit="1"/>
    </xf>
    <xf numFmtId="176" fontId="82" fillId="6" borderId="6" xfId="0" applyNumberFormat="1" applyFont="1" applyFill="1" applyBorder="1" applyAlignment="1">
      <alignment horizontal="center" vertical="center" shrinkToFit="1"/>
    </xf>
    <xf numFmtId="0" fontId="8" fillId="17" borderId="0" xfId="0" applyFont="1" applyFill="1" applyBorder="1">
      <alignment vertical="center"/>
    </xf>
    <xf numFmtId="0" fontId="33" fillId="17" borderId="0" xfId="0" applyFont="1" applyFill="1" applyBorder="1">
      <alignment vertical="center"/>
    </xf>
    <xf numFmtId="0" fontId="20" fillId="0" borderId="128" xfId="3" applyFont="1" applyFill="1" applyBorder="1" applyAlignment="1">
      <alignment horizontal="left" vertical="top" shrinkToFit="1"/>
    </xf>
    <xf numFmtId="0" fontId="20" fillId="0" borderId="0" xfId="3" applyFont="1" applyFill="1" applyBorder="1" applyAlignment="1">
      <alignment horizontal="left" vertical="top" shrinkToFit="1"/>
    </xf>
    <xf numFmtId="0" fontId="5" fillId="0" borderId="1" xfId="0" applyFont="1" applyFill="1" applyBorder="1">
      <alignment vertical="center"/>
    </xf>
    <xf numFmtId="0" fontId="19" fillId="5" borderId="18" xfId="0" applyFont="1" applyFill="1" applyBorder="1" applyAlignment="1">
      <alignment horizontal="center" vertical="center" wrapText="1"/>
    </xf>
    <xf numFmtId="0" fontId="19" fillId="5" borderId="12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75" fillId="0" borderId="1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5"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25" xfId="0" applyFont="1" applyFill="1" applyBorder="1" applyAlignment="1">
      <alignment horizontal="center" vertical="center" wrapText="1"/>
    </xf>
    <xf numFmtId="0" fontId="19" fillId="5" borderId="125" xfId="0" applyFont="1" applyFill="1" applyBorder="1" applyAlignment="1">
      <alignment horizontal="center" vertical="center" wrapText="1"/>
    </xf>
    <xf numFmtId="176" fontId="20" fillId="16" borderId="121" xfId="3" applyNumberFormat="1" applyFont="1" applyFill="1" applyBorder="1" applyAlignment="1">
      <alignment horizontal="left" vertical="top" wrapText="1"/>
    </xf>
    <xf numFmtId="0" fontId="19" fillId="5" borderId="125" xfId="0" applyFont="1" applyFill="1" applyBorder="1" applyAlignment="1">
      <alignment horizontal="center" vertical="center" wrapText="1"/>
    </xf>
    <xf numFmtId="0" fontId="19" fillId="5" borderId="157" xfId="0" applyFont="1" applyFill="1" applyBorder="1" applyAlignment="1">
      <alignment horizontal="center" vertical="center" wrapText="1"/>
    </xf>
    <xf numFmtId="176" fontId="18" fillId="0" borderId="10" xfId="3" applyNumberFormat="1" applyFont="1" applyFill="1" applyBorder="1" applyAlignment="1">
      <alignment vertical="top" wrapText="1"/>
    </xf>
    <xf numFmtId="176" fontId="18" fillId="0" borderId="8" xfId="3" applyNumberFormat="1" applyFont="1" applyFill="1" applyBorder="1" applyAlignment="1">
      <alignment vertical="top" wrapText="1"/>
    </xf>
    <xf numFmtId="176" fontId="20" fillId="15" borderId="121" xfId="3" applyNumberFormat="1" applyFont="1" applyFill="1" applyBorder="1" applyAlignment="1">
      <alignment horizontal="left" vertical="top" wrapText="1"/>
    </xf>
    <xf numFmtId="0" fontId="20" fillId="0" borderId="165" xfId="3" applyFont="1" applyFill="1" applyBorder="1" applyAlignment="1">
      <alignment horizontal="left" vertical="center" wrapText="1"/>
    </xf>
    <xf numFmtId="0" fontId="20" fillId="0" borderId="166" xfId="3" applyFont="1" applyFill="1" applyBorder="1" applyAlignment="1">
      <alignment horizontal="left" vertical="top" wrapText="1"/>
    </xf>
    <xf numFmtId="176" fontId="26" fillId="0" borderId="132" xfId="3" applyNumberFormat="1" applyFont="1" applyFill="1" applyBorder="1" applyAlignment="1">
      <alignment horizontal="center" vertical="center" wrapText="1"/>
    </xf>
    <xf numFmtId="176" fontId="20" fillId="0" borderId="171" xfId="3" applyNumberFormat="1" applyFont="1" applyFill="1" applyBorder="1" applyAlignment="1">
      <alignment horizontal="left" vertical="top" wrapText="1"/>
    </xf>
    <xf numFmtId="0" fontId="20" fillId="0" borderId="132" xfId="3" applyFont="1" applyFill="1" applyBorder="1" applyAlignment="1">
      <alignment horizontal="left" vertical="top" wrapText="1"/>
    </xf>
    <xf numFmtId="0" fontId="20" fillId="0" borderId="132" xfId="3" applyFont="1" applyFill="1" applyBorder="1" applyAlignment="1">
      <alignment horizontal="left" vertical="top" shrinkToFit="1"/>
    </xf>
    <xf numFmtId="0" fontId="77" fillId="12" borderId="47" xfId="3" applyFont="1" applyFill="1" applyBorder="1" applyAlignment="1">
      <alignment vertical="center"/>
    </xf>
    <xf numFmtId="0" fontId="77" fillId="12" borderId="109" xfId="3" applyFont="1" applyFill="1" applyBorder="1" applyAlignment="1">
      <alignment vertical="center"/>
    </xf>
    <xf numFmtId="0" fontId="77" fillId="12" borderId="109" xfId="3" applyFont="1" applyFill="1" applyBorder="1" applyAlignment="1">
      <alignment vertical="center" shrinkToFit="1"/>
    </xf>
    <xf numFmtId="0" fontId="77" fillId="12" borderId="133" xfId="3" applyFont="1" applyFill="1" applyBorder="1" applyAlignment="1">
      <alignment vertical="top"/>
    </xf>
    <xf numFmtId="0" fontId="77" fillId="12" borderId="0" xfId="3" applyFont="1" applyFill="1" applyBorder="1" applyAlignment="1">
      <alignment vertical="top"/>
    </xf>
    <xf numFmtId="0" fontId="77" fillId="12" borderId="166" xfId="3" applyFont="1" applyFill="1" applyBorder="1" applyAlignment="1">
      <alignment vertical="top"/>
    </xf>
    <xf numFmtId="0" fontId="27" fillId="5" borderId="133" xfId="2" applyFont="1" applyFill="1" applyBorder="1" applyAlignment="1">
      <alignment vertical="top"/>
    </xf>
    <xf numFmtId="0" fontId="27" fillId="5" borderId="0" xfId="2" applyFont="1" applyFill="1" applyBorder="1" applyAlignment="1">
      <alignment vertical="top"/>
    </xf>
    <xf numFmtId="0" fontId="27" fillId="5" borderId="15" xfId="2" applyFont="1" applyFill="1" applyBorder="1" applyAlignment="1">
      <alignment vertical="top"/>
    </xf>
    <xf numFmtId="0" fontId="77" fillId="12" borderId="15" xfId="3" applyFont="1" applyFill="1" applyBorder="1" applyAlignment="1">
      <alignment vertical="top"/>
    </xf>
    <xf numFmtId="0" fontId="77" fillId="12" borderId="130" xfId="3" applyFont="1" applyFill="1" applyBorder="1" applyAlignment="1">
      <alignment vertical="top"/>
    </xf>
    <xf numFmtId="0" fontId="77" fillId="12" borderId="109" xfId="3" applyFont="1" applyFill="1" applyBorder="1" applyAlignment="1">
      <alignment vertical="top"/>
    </xf>
    <xf numFmtId="0" fontId="77" fillId="18" borderId="47" xfId="3" applyFont="1" applyFill="1" applyBorder="1" applyAlignment="1">
      <alignment vertical="center"/>
    </xf>
    <xf numFmtId="0" fontId="77" fillId="18" borderId="109" xfId="3" applyFont="1" applyFill="1" applyBorder="1" applyAlignment="1">
      <alignment vertical="center"/>
    </xf>
    <xf numFmtId="0" fontId="77" fillId="18" borderId="109" xfId="3" applyFont="1" applyFill="1" applyBorder="1" applyAlignment="1">
      <alignment vertical="top"/>
    </xf>
    <xf numFmtId="0" fontId="77" fillId="18" borderId="109" xfId="3" applyFont="1" applyFill="1" applyBorder="1" applyAlignment="1">
      <alignment vertical="center" shrinkToFit="1"/>
    </xf>
    <xf numFmtId="49" fontId="8" fillId="0" borderId="0" xfId="0" applyNumberFormat="1" applyFont="1" applyFill="1" applyBorder="1">
      <alignment vertical="center"/>
    </xf>
    <xf numFmtId="0" fontId="75" fillId="0" borderId="18" xfId="0" applyFont="1" applyFill="1" applyBorder="1" applyAlignment="1">
      <alignment horizontal="center" vertical="center" wrapText="1"/>
    </xf>
    <xf numFmtId="0" fontId="75" fillId="0" borderId="125" xfId="0" applyFont="1" applyFill="1" applyBorder="1" applyAlignment="1">
      <alignment horizontal="center" vertical="center" wrapText="1"/>
    </xf>
    <xf numFmtId="0" fontId="94" fillId="0" borderId="0" xfId="0" applyFont="1">
      <alignment vertical="center"/>
    </xf>
    <xf numFmtId="49" fontId="5" fillId="0" borderId="6" xfId="0" applyNumberFormat="1" applyFont="1" applyFill="1" applyBorder="1" applyAlignment="1">
      <alignment horizontal="right" vertical="center" shrinkToFit="1"/>
    </xf>
    <xf numFmtId="0" fontId="5" fillId="0" borderId="6" xfId="0" applyFont="1" applyFill="1" applyBorder="1" applyAlignment="1">
      <alignment horizontal="right" vertical="center" wrapText="1"/>
    </xf>
    <xf numFmtId="0" fontId="18" fillId="0" borderId="12" xfId="3" applyFont="1" applyFill="1" applyBorder="1" applyAlignment="1">
      <alignment vertical="top" wrapText="1"/>
    </xf>
    <xf numFmtId="0" fontId="25" fillId="0" borderId="8" xfId="3" applyFont="1" applyFill="1" applyBorder="1" applyAlignment="1">
      <alignment vertical="top" wrapText="1"/>
    </xf>
    <xf numFmtId="176" fontId="18" fillId="0" borderId="10" xfId="3" applyNumberFormat="1" applyFont="1" applyFill="1" applyBorder="1" applyAlignment="1">
      <alignment vertical="top" wrapText="1"/>
    </xf>
    <xf numFmtId="0" fontId="19" fillId="5" borderId="18" xfId="0" applyFont="1" applyFill="1" applyBorder="1" applyAlignment="1">
      <alignment horizontal="center" vertical="center" wrapText="1"/>
    </xf>
    <xf numFmtId="0" fontId="19" fillId="5" borderId="12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14" fillId="3" borderId="146" xfId="0" applyFont="1" applyFill="1" applyBorder="1" applyAlignment="1">
      <alignment horizontal="center" vertical="center" wrapText="1"/>
    </xf>
    <xf numFmtId="0" fontId="14" fillId="3" borderId="150" xfId="0" applyFont="1" applyFill="1" applyBorder="1" applyAlignment="1">
      <alignment horizontal="center" vertical="center" wrapText="1"/>
    </xf>
    <xf numFmtId="0" fontId="14" fillId="3" borderId="146" xfId="0" applyFont="1" applyFill="1" applyBorder="1" applyAlignment="1" applyProtection="1">
      <alignment horizontal="center" vertical="center" wrapText="1"/>
    </xf>
    <xf numFmtId="0" fontId="14" fillId="3" borderId="150" xfId="0" applyFont="1" applyFill="1" applyBorder="1" applyAlignment="1" applyProtection="1">
      <alignment horizontal="center" vertical="center" wrapText="1"/>
    </xf>
    <xf numFmtId="0" fontId="14" fillId="3" borderId="150" xfId="0" applyFont="1" applyFill="1" applyBorder="1" applyAlignment="1">
      <alignment horizontal="center" vertical="center"/>
    </xf>
    <xf numFmtId="0" fontId="75" fillId="5" borderId="18" xfId="0" applyFont="1" applyFill="1" applyBorder="1" applyAlignment="1">
      <alignment horizontal="center" vertical="center" wrapText="1"/>
    </xf>
    <xf numFmtId="0" fontId="75" fillId="5" borderId="125" xfId="0" applyFont="1" applyFill="1" applyBorder="1" applyAlignment="1">
      <alignment horizontal="center" vertical="center" wrapText="1"/>
    </xf>
    <xf numFmtId="0" fontId="0" fillId="0" borderId="125" xfId="0" applyBorder="1" applyAlignment="1">
      <alignment horizontal="center" vertical="center" wrapText="1"/>
    </xf>
    <xf numFmtId="0" fontId="19" fillId="6" borderId="18" xfId="0" applyFont="1" applyFill="1" applyBorder="1" applyAlignment="1">
      <alignment horizontal="center" vertical="center" wrapText="1"/>
    </xf>
    <xf numFmtId="0" fontId="19" fillId="6" borderId="125" xfId="0" applyFont="1" applyFill="1" applyBorder="1" applyAlignment="1">
      <alignment horizontal="center" vertical="center" wrapText="1"/>
    </xf>
    <xf numFmtId="0" fontId="70" fillId="5" borderId="18" xfId="0" applyFont="1" applyFill="1" applyBorder="1" applyAlignment="1">
      <alignment horizontal="center" vertical="center" wrapText="1"/>
    </xf>
    <xf numFmtId="0" fontId="70" fillId="5" borderId="125" xfId="0" applyFont="1" applyFill="1" applyBorder="1" applyAlignment="1">
      <alignment horizontal="center" vertical="center" wrapText="1"/>
    </xf>
    <xf numFmtId="0" fontId="4" fillId="0" borderId="144" xfId="0" applyFont="1" applyFill="1" applyBorder="1" applyAlignment="1">
      <alignment horizontal="center" vertical="center" wrapText="1"/>
    </xf>
    <xf numFmtId="0" fontId="4" fillId="0" borderId="148" xfId="0" applyFont="1" applyFill="1" applyBorder="1" applyAlignment="1">
      <alignment horizontal="center" vertical="center" wrapText="1"/>
    </xf>
    <xf numFmtId="0" fontId="4" fillId="0" borderId="145" xfId="0" applyFont="1" applyFill="1" applyBorder="1" applyAlignment="1">
      <alignment horizontal="center" vertical="center" wrapText="1"/>
    </xf>
    <xf numFmtId="0" fontId="4" fillId="0" borderId="149" xfId="0" applyFont="1" applyFill="1" applyBorder="1" applyAlignment="1">
      <alignment horizontal="center" vertical="center" wrapText="1"/>
    </xf>
    <xf numFmtId="0" fontId="19" fillId="14" borderId="18" xfId="0" applyFont="1" applyFill="1" applyBorder="1" applyAlignment="1">
      <alignment horizontal="center" vertical="center" wrapText="1"/>
    </xf>
    <xf numFmtId="0" fontId="19" fillId="14" borderId="125" xfId="0" applyFont="1" applyFill="1" applyBorder="1" applyAlignment="1">
      <alignment horizontal="center" vertical="center" wrapText="1"/>
    </xf>
    <xf numFmtId="0" fontId="8" fillId="14" borderId="20" xfId="0" applyFont="1" applyFill="1" applyBorder="1" applyAlignment="1">
      <alignment horizontal="left" vertical="center" wrapText="1"/>
    </xf>
    <xf numFmtId="0" fontId="8" fillId="14" borderId="21" xfId="0" applyFont="1" applyFill="1" applyBorder="1" applyAlignment="1">
      <alignment horizontal="left" vertical="center" wrapText="1"/>
    </xf>
    <xf numFmtId="0" fontId="75" fillId="0" borderId="18" xfId="0" applyFont="1" applyFill="1" applyBorder="1" applyAlignment="1">
      <alignment horizontal="center" vertical="center" wrapText="1"/>
    </xf>
    <xf numFmtId="0" fontId="75" fillId="0" borderId="125" xfId="0" applyFont="1" applyFill="1" applyBorder="1" applyAlignment="1">
      <alignment horizontal="center" vertical="center" wrapText="1"/>
    </xf>
    <xf numFmtId="0" fontId="70" fillId="14" borderId="18" xfId="0" applyFont="1" applyFill="1" applyBorder="1" applyAlignment="1">
      <alignment horizontal="center" vertical="center" wrapText="1"/>
    </xf>
    <xf numFmtId="0" fontId="70" fillId="14" borderId="125" xfId="0" applyFont="1" applyFill="1" applyBorder="1" applyAlignment="1">
      <alignment horizontal="center" vertical="center" wrapText="1"/>
    </xf>
    <xf numFmtId="0" fontId="14" fillId="7" borderId="147" xfId="0" applyFont="1" applyFill="1" applyBorder="1" applyAlignment="1" applyProtection="1">
      <alignment horizontal="center" vertical="center" wrapText="1"/>
    </xf>
    <xf numFmtId="0" fontId="14" fillId="7" borderId="151" xfId="0" applyFont="1" applyFill="1" applyBorder="1" applyAlignment="1" applyProtection="1">
      <alignment horizontal="center" vertical="center" wrapText="1"/>
    </xf>
    <xf numFmtId="0" fontId="14" fillId="3" borderId="144" xfId="0" applyFont="1" applyFill="1" applyBorder="1" applyAlignment="1">
      <alignment horizontal="center" vertical="center" wrapText="1"/>
    </xf>
    <xf numFmtId="0" fontId="14" fillId="3" borderId="148" xfId="0" applyFont="1" applyFill="1" applyBorder="1" applyAlignment="1">
      <alignment horizontal="center" vertical="center" wrapText="1"/>
    </xf>
    <xf numFmtId="0" fontId="14" fillId="3" borderId="145" xfId="0" applyFont="1" applyFill="1" applyBorder="1" applyAlignment="1">
      <alignment horizontal="center" vertical="center" wrapText="1"/>
    </xf>
    <xf numFmtId="0" fontId="14" fillId="3" borderId="149" xfId="0" applyFont="1" applyFill="1" applyBorder="1" applyAlignment="1">
      <alignment horizontal="center" vertical="center" wrapText="1"/>
    </xf>
    <xf numFmtId="0" fontId="14" fillId="3" borderId="146" xfId="0" applyFont="1" applyFill="1" applyBorder="1" applyAlignment="1">
      <alignment horizontal="center" vertical="center"/>
    </xf>
  </cellXfs>
  <cellStyles count="10">
    <cellStyle name="標準" xfId="0" builtinId="0"/>
    <cellStyle name="標準 2" xfId="2"/>
    <cellStyle name="標準 3" xfId="1"/>
    <cellStyle name="標準 4" xfId="4"/>
    <cellStyle name="標準 5" xfId="8"/>
    <cellStyle name="標準 8" xfId="9"/>
    <cellStyle name="標準_Sheet1" xfId="7"/>
    <cellStyle name="標準_Sheet2" xfId="6"/>
    <cellStyle name="標準_プレ調査目次_130907_miyake" xfId="3"/>
    <cellStyle name="標準_業種コード表（案）040629" xfId="5"/>
  </cellStyles>
  <dxfs count="8">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FF99FF"/>
      <color rgb="FFBFBFBF"/>
      <color rgb="FFFF00FF"/>
      <color rgb="FFCCFFFF"/>
      <color rgb="FFFFFF99"/>
      <color rgb="FF66FF33"/>
      <color rgb="FFFFCCFF"/>
      <color rgb="FF0000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203946</xdr:colOff>
      <xdr:row>3</xdr:row>
      <xdr:rowOff>1405778</xdr:rowOff>
    </xdr:from>
    <xdr:to>
      <xdr:col>10</xdr:col>
      <xdr:colOff>724460</xdr:colOff>
      <xdr:row>3</xdr:row>
      <xdr:rowOff>1615328</xdr:rowOff>
    </xdr:to>
    <xdr:sp macro="" textlink="">
      <xdr:nvSpPr>
        <xdr:cNvPr id="2" name="テキスト ボックス 1"/>
        <xdr:cNvSpPr txBox="1"/>
      </xdr:nvSpPr>
      <xdr:spPr>
        <a:xfrm>
          <a:off x="2741406" y="2251598"/>
          <a:ext cx="1541594"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3" name="正方形/長方形 2"/>
        <xdr:cNvSpPr/>
      </xdr:nvSpPr>
      <xdr:spPr>
        <a:xfrm>
          <a:off x="2627107" y="225350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185261</xdr:colOff>
      <xdr:row>3</xdr:row>
      <xdr:rowOff>869632</xdr:rowOff>
    </xdr:from>
    <xdr:to>
      <xdr:col>10</xdr:col>
      <xdr:colOff>919582</xdr:colOff>
      <xdr:row>3</xdr:row>
      <xdr:rowOff>1203007</xdr:rowOff>
    </xdr:to>
    <xdr:grpSp>
      <xdr:nvGrpSpPr>
        <xdr:cNvPr id="4" name="グループ化 3"/>
        <xdr:cNvGrpSpPr/>
      </xdr:nvGrpSpPr>
      <xdr:grpSpPr>
        <a:xfrm>
          <a:off x="3600654" y="1917382"/>
          <a:ext cx="1305821" cy="333375"/>
          <a:chOff x="2626659" y="2124635"/>
          <a:chExt cx="1183901" cy="333375"/>
        </a:xfrm>
      </xdr:grpSpPr>
      <xdr:sp macro="" textlink="">
        <xdr:nvSpPr>
          <xdr:cNvPr id="5" name="テキスト ボックス 4"/>
          <xdr:cNvSpPr txBox="1"/>
        </xdr:nvSpPr>
        <xdr:spPr>
          <a:xfrm>
            <a:off x="2740958" y="2248460"/>
            <a:ext cx="1031502"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sp macro="" textlink="">
        <xdr:nvSpPr>
          <xdr:cNvPr id="6" name="テキスト ボックス 5"/>
          <xdr:cNvSpPr txBox="1"/>
        </xdr:nvSpPr>
        <xdr:spPr>
          <a:xfrm>
            <a:off x="2740958" y="2124635"/>
            <a:ext cx="106960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追加設問</a:t>
            </a:r>
          </a:p>
        </xdr:txBody>
      </xdr:sp>
      <xdr:sp macro="" textlink="">
        <xdr:nvSpPr>
          <xdr:cNvPr id="7" name="正方形/長方形 6"/>
          <xdr:cNvSpPr/>
        </xdr:nvSpPr>
        <xdr:spPr>
          <a:xfrm>
            <a:off x="2626659" y="2181786"/>
            <a:ext cx="180975" cy="762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2626659" y="2296085"/>
            <a:ext cx="180975" cy="76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3</xdr:row>
      <xdr:rowOff>1405778</xdr:rowOff>
    </xdr:from>
    <xdr:to>
      <xdr:col>0</xdr:col>
      <xdr:colOff>724460</xdr:colOff>
      <xdr:row>3</xdr:row>
      <xdr:rowOff>1615328</xdr:rowOff>
    </xdr:to>
    <xdr:sp macro="" textlink="">
      <xdr:nvSpPr>
        <xdr:cNvPr id="9" name="テキスト ボックス 8"/>
        <xdr:cNvSpPr txBox="1"/>
      </xdr:nvSpPr>
      <xdr:spPr>
        <a:xfrm>
          <a:off x="3359522" y="2248460"/>
          <a:ext cx="1542491"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sp macro="" textlink="">
      <xdr:nvSpPr>
        <xdr:cNvPr id="2" name="Text Box 1"/>
        <xdr:cNvSpPr txBox="1">
          <a:spLocks noChangeArrowheads="1"/>
        </xdr:cNvSpPr>
      </xdr:nvSpPr>
      <xdr:spPr bwMode="auto">
        <a:xfrm>
          <a:off x="1047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xdr:col>
      <xdr:colOff>2000250</xdr:colOff>
      <xdr:row>40</xdr:row>
      <xdr:rowOff>0</xdr:rowOff>
    </xdr:from>
    <xdr:to>
      <xdr:col>1</xdr:col>
      <xdr:colOff>152400</xdr:colOff>
      <xdr:row>40</xdr:row>
      <xdr:rowOff>0</xdr:rowOff>
    </xdr:to>
    <xdr:sp macro="" textlink="">
      <xdr:nvSpPr>
        <xdr:cNvPr id="3" name="Text Box 2"/>
        <xdr:cNvSpPr txBox="1">
          <a:spLocks noChangeArrowheads="1"/>
        </xdr:cNvSpPr>
      </xdr:nvSpPr>
      <xdr:spPr bwMode="auto">
        <a:xfrm>
          <a:off x="2571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10</xdr:col>
      <xdr:colOff>2000250</xdr:colOff>
      <xdr:row>4</xdr:row>
      <xdr:rowOff>0</xdr:rowOff>
    </xdr:from>
    <xdr:to>
      <xdr:col>10</xdr:col>
      <xdr:colOff>238125</xdr:colOff>
      <xdr:row>4</xdr:row>
      <xdr:rowOff>0</xdr:rowOff>
    </xdr:to>
    <xdr:sp macro="" textlink="">
      <xdr:nvSpPr>
        <xdr:cNvPr id="4" name="Text Box 3"/>
        <xdr:cNvSpPr txBox="1">
          <a:spLocks noChangeArrowheads="1"/>
        </xdr:cNvSpPr>
      </xdr:nvSpPr>
      <xdr:spPr bwMode="auto">
        <a:xfrm>
          <a:off x="7486650" y="11239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14</xdr:col>
      <xdr:colOff>2000250</xdr:colOff>
      <xdr:row>41</xdr:row>
      <xdr:rowOff>0</xdr:rowOff>
    </xdr:from>
    <xdr:to>
      <xdr:col>14</xdr:col>
      <xdr:colOff>238125</xdr:colOff>
      <xdr:row>41</xdr:row>
      <xdr:rowOff>0</xdr:rowOff>
    </xdr:to>
    <xdr:sp macro="" textlink="">
      <xdr:nvSpPr>
        <xdr:cNvPr id="5" name="Text Box 3"/>
        <xdr:cNvSpPr txBox="1">
          <a:spLocks noChangeArrowheads="1"/>
        </xdr:cNvSpPr>
      </xdr:nvSpPr>
      <xdr:spPr bwMode="auto">
        <a:xfrm>
          <a:off x="10782300" y="109918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411480</xdr:colOff>
      <xdr:row>468</xdr:row>
      <xdr:rowOff>7620</xdr:rowOff>
    </xdr:from>
    <xdr:to>
      <xdr:col>13</xdr:col>
      <xdr:colOff>1487245</xdr:colOff>
      <xdr:row>472</xdr:row>
      <xdr:rowOff>129541</xdr:rowOff>
    </xdr:to>
    <xdr:sp macro="" textlink="">
      <xdr:nvSpPr>
        <xdr:cNvPr id="2" name="正方形/長方形 1"/>
        <xdr:cNvSpPr/>
      </xdr:nvSpPr>
      <xdr:spPr>
        <a:xfrm>
          <a:off x="10793730" y="121051320"/>
          <a:ext cx="4018990" cy="1074421"/>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11/28 </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インテージ</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一昨年（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2016</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12</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月時点に働いているかどうかは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ALL</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ベースで聴取します。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また、画面上でのロジック制御はしない想定です。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0</xdr:colOff>
      <xdr:row>650</xdr:row>
      <xdr:rowOff>554566</xdr:rowOff>
    </xdr:from>
    <xdr:to>
      <xdr:col>12</xdr:col>
      <xdr:colOff>687916</xdr:colOff>
      <xdr:row>660</xdr:row>
      <xdr:rowOff>0</xdr:rowOff>
    </xdr:to>
    <xdr:sp macro="" textlink="">
      <xdr:nvSpPr>
        <xdr:cNvPr id="3" name="テキスト ボックス 2"/>
        <xdr:cNvSpPr txBox="1"/>
      </xdr:nvSpPr>
      <xdr:spPr>
        <a:xfrm>
          <a:off x="2692400" y="4796366"/>
          <a:ext cx="7368116" cy="2899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FF"/>
              </a:solidFill>
            </a:rPr>
            <a:t>配偶者を別にしたので、</a:t>
          </a:r>
          <a:r>
            <a:rPr kumimoji="1" lang="en-US" altLang="ja-JP" sz="3200">
              <a:solidFill>
                <a:srgbClr val="FF00FF"/>
              </a:solidFill>
            </a:rPr>
            <a:t>Q59</a:t>
          </a:r>
          <a:r>
            <a:rPr kumimoji="1" lang="ja-JP" altLang="en-US" sz="3200">
              <a:solidFill>
                <a:srgbClr val="FF00FF"/>
              </a:solidFill>
            </a:rPr>
            <a:t>と</a:t>
          </a:r>
          <a:r>
            <a:rPr kumimoji="1" lang="en-US" altLang="ja-JP" sz="3200">
              <a:solidFill>
                <a:srgbClr val="FF00FF"/>
              </a:solidFill>
            </a:rPr>
            <a:t>Q60</a:t>
          </a:r>
          <a:r>
            <a:rPr kumimoji="1" lang="ja-JP" altLang="en-US" sz="3200">
              <a:solidFill>
                <a:srgbClr val="FF00FF"/>
              </a:solidFill>
            </a:rPr>
            <a:t>を合わせる</a:t>
          </a:r>
          <a:endParaRPr kumimoji="1" lang="en-US" altLang="ja-JP" sz="3200">
            <a:solidFill>
              <a:srgbClr val="FF00FF"/>
            </a:solidFill>
          </a:endParaRPr>
        </a:p>
      </xdr:txBody>
    </xdr:sp>
    <xdr:clientData/>
  </xdr:twoCellAnchor>
  <xdr:twoCellAnchor>
    <xdr:from>
      <xdr:col>7</xdr:col>
      <xdr:colOff>3227917</xdr:colOff>
      <xdr:row>776</xdr:row>
      <xdr:rowOff>317501</xdr:rowOff>
    </xdr:from>
    <xdr:to>
      <xdr:col>13</xdr:col>
      <xdr:colOff>201082</xdr:colOff>
      <xdr:row>779</xdr:row>
      <xdr:rowOff>31750</xdr:rowOff>
    </xdr:to>
    <xdr:sp macro="" textlink="">
      <xdr:nvSpPr>
        <xdr:cNvPr id="4" name="テキスト ボックス 3"/>
        <xdr:cNvSpPr txBox="1"/>
      </xdr:nvSpPr>
      <xdr:spPr>
        <a:xfrm>
          <a:off x="6223000" y="14054668"/>
          <a:ext cx="7334249"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FF"/>
              </a:solidFill>
            </a:rPr>
            <a:t>Q71(7)(8)</a:t>
          </a:r>
          <a:r>
            <a:rPr kumimoji="1" lang="en-US" altLang="ja-JP" sz="1600" b="1" baseline="0">
              <a:solidFill>
                <a:srgbClr val="FF00FF"/>
              </a:solidFill>
            </a:rPr>
            <a:t> </a:t>
          </a:r>
          <a:r>
            <a:rPr kumimoji="1" lang="ja-JP" altLang="en-US" sz="1600" b="1" baseline="0">
              <a:solidFill>
                <a:srgbClr val="FF00FF"/>
              </a:solidFill>
            </a:rPr>
            <a:t>は職場のことではなく、本人の仕事感についてなので、</a:t>
          </a:r>
          <a:r>
            <a:rPr kumimoji="1" lang="en-US" altLang="ja-JP" sz="1600" b="1" baseline="0">
              <a:solidFill>
                <a:srgbClr val="FF00FF"/>
              </a:solidFill>
            </a:rPr>
            <a:t>Q73</a:t>
          </a:r>
          <a:r>
            <a:rPr kumimoji="1" lang="ja-JP" altLang="en-US" sz="1600" b="1" baseline="0">
              <a:solidFill>
                <a:srgbClr val="FF00FF"/>
              </a:solidFill>
            </a:rPr>
            <a:t>に移動する</a:t>
          </a:r>
          <a:endParaRPr kumimoji="1" lang="ja-JP" altLang="en-US" sz="1600" b="1">
            <a:solidFill>
              <a:srgbClr val="FF00FF"/>
            </a:solidFill>
          </a:endParaRPr>
        </a:p>
      </xdr:txBody>
    </xdr:sp>
    <xdr:clientData/>
  </xdr:twoCellAnchor>
  <xdr:twoCellAnchor>
    <xdr:from>
      <xdr:col>5</xdr:col>
      <xdr:colOff>57150</xdr:colOff>
      <xdr:row>913</xdr:row>
      <xdr:rowOff>57151</xdr:rowOff>
    </xdr:from>
    <xdr:to>
      <xdr:col>12</xdr:col>
      <xdr:colOff>99483</xdr:colOff>
      <xdr:row>917</xdr:row>
      <xdr:rowOff>127000</xdr:rowOff>
    </xdr:to>
    <xdr:sp macro="" textlink="">
      <xdr:nvSpPr>
        <xdr:cNvPr id="5" name="テキスト ボックス 4"/>
        <xdr:cNvSpPr txBox="1"/>
      </xdr:nvSpPr>
      <xdr:spPr>
        <a:xfrm>
          <a:off x="2106083" y="21740284"/>
          <a:ext cx="7366000" cy="1813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Q79-4 </a:t>
          </a:r>
          <a:r>
            <a:rPr kumimoji="1" lang="ja-JP" altLang="en-US" sz="3200">
              <a:solidFill>
                <a:srgbClr val="FF00FF"/>
              </a:solidFill>
            </a:rPr>
            <a:t>副業の法人化</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twoCellAnchor>
    <xdr:from>
      <xdr:col>5</xdr:col>
      <xdr:colOff>61383</xdr:colOff>
      <xdr:row>925</xdr:row>
      <xdr:rowOff>93133</xdr:rowOff>
    </xdr:from>
    <xdr:to>
      <xdr:col>12</xdr:col>
      <xdr:colOff>103716</xdr:colOff>
      <xdr:row>934</xdr:row>
      <xdr:rowOff>105832</xdr:rowOff>
    </xdr:to>
    <xdr:sp macro="" textlink="">
      <xdr:nvSpPr>
        <xdr:cNvPr id="6" name="テキスト ボックス 5"/>
        <xdr:cNvSpPr txBox="1"/>
      </xdr:nvSpPr>
      <xdr:spPr>
        <a:xfrm>
          <a:off x="2357966" y="24339550"/>
          <a:ext cx="8159750" cy="3219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Q79-6 </a:t>
          </a:r>
          <a:r>
            <a:rPr kumimoji="1" lang="ja-JP" altLang="en-US" sz="3200">
              <a:solidFill>
                <a:srgbClr val="FF00FF"/>
              </a:solidFill>
            </a:rPr>
            <a:t>副業の業務委託有無</a:t>
          </a:r>
          <a:endParaRPr kumimoji="1" lang="en-US" altLang="ja-JP" sz="3200">
            <a:solidFill>
              <a:srgbClr val="FF00FF"/>
            </a:solidFill>
          </a:endParaRPr>
        </a:p>
        <a:p>
          <a:pPr algn="ctr"/>
          <a:r>
            <a:rPr kumimoji="1" lang="en-US" altLang="ja-JP" sz="3200">
              <a:solidFill>
                <a:srgbClr val="FF00FF"/>
              </a:solidFill>
            </a:rPr>
            <a:t>Q79-7 </a:t>
          </a:r>
          <a:r>
            <a:rPr kumimoji="1" lang="ja-JP" altLang="en-US" sz="3200">
              <a:solidFill>
                <a:srgbClr val="FF00FF"/>
              </a:solidFill>
            </a:rPr>
            <a:t>副業のクラウドソーシング有無</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5"/>
  <sheetViews>
    <sheetView showGridLines="0" view="pageBreakPreview" zoomScale="70" zoomScaleNormal="70" zoomScaleSheetLayoutView="70" workbookViewId="0">
      <pane ySplit="4" topLeftCell="A5" activePane="bottomLeft" state="frozen"/>
      <selection activeCell="H45" sqref="H45"/>
      <selection pane="bottomLeft" activeCell="K33" sqref="K33"/>
    </sheetView>
  </sheetViews>
  <sheetFormatPr defaultColWidth="9" defaultRowHeight="16.5"/>
  <cols>
    <col min="1" max="1" width="3.375" style="50" customWidth="1"/>
    <col min="2" max="3" width="1.875" style="51" customWidth="1"/>
    <col min="4" max="5" width="3.75" style="52" customWidth="1"/>
    <col min="6" max="6" width="7.5" style="52" customWidth="1"/>
    <col min="7" max="7" width="7.5" style="624" customWidth="1"/>
    <col min="8" max="10" width="7.5" style="52" customWidth="1"/>
    <col min="11" max="11" width="41.625" style="53" customWidth="1"/>
    <col min="12" max="12" width="64.375" style="53" customWidth="1"/>
    <col min="13" max="16384" width="9" style="50"/>
  </cols>
  <sheetData>
    <row r="1" spans="1:12" s="38" customFormat="1" ht="26.45" customHeight="1">
      <c r="A1" s="34" t="s">
        <v>2409</v>
      </c>
      <c r="B1" s="35"/>
      <c r="C1" s="35"/>
      <c r="D1" s="36"/>
      <c r="E1" s="36"/>
      <c r="F1" s="36"/>
      <c r="G1" s="622"/>
      <c r="H1" s="36"/>
      <c r="I1" s="36"/>
      <c r="J1" s="36"/>
      <c r="K1" s="37"/>
      <c r="L1" s="37"/>
    </row>
    <row r="2" spans="1:12" s="44" customFormat="1" ht="28.5" customHeight="1">
      <c r="A2" s="39"/>
      <c r="B2" s="40"/>
      <c r="C2" s="40"/>
      <c r="D2" s="41"/>
      <c r="E2" s="41"/>
      <c r="F2" s="41"/>
      <c r="G2" s="623"/>
      <c r="H2" s="41"/>
      <c r="I2" s="41"/>
      <c r="J2" s="41"/>
      <c r="K2" s="42"/>
      <c r="L2" s="43"/>
    </row>
    <row r="3" spans="1:12" s="45" customFormat="1" ht="26.45" customHeight="1">
      <c r="B3" s="59"/>
      <c r="C3" s="289"/>
      <c r="D3" s="794" t="s">
        <v>1606</v>
      </c>
      <c r="E3" s="795"/>
      <c r="F3" s="796" t="s">
        <v>3</v>
      </c>
      <c r="G3" s="796"/>
      <c r="H3" s="796"/>
      <c r="I3" s="763"/>
      <c r="J3" s="764"/>
      <c r="K3" s="60" t="s">
        <v>4</v>
      </c>
      <c r="L3" s="60" t="s">
        <v>2194</v>
      </c>
    </row>
    <row r="4" spans="1:12" s="45" customFormat="1" ht="111" customHeight="1">
      <c r="B4" s="46"/>
      <c r="C4" s="290"/>
      <c r="D4" s="488" t="s">
        <v>1607</v>
      </c>
      <c r="E4" s="488" t="s">
        <v>1608</v>
      </c>
      <c r="F4" s="492" t="s">
        <v>2306</v>
      </c>
      <c r="G4" s="492" t="s">
        <v>2307</v>
      </c>
      <c r="H4" s="492" t="s">
        <v>2308</v>
      </c>
      <c r="I4" s="492" t="s">
        <v>2408</v>
      </c>
      <c r="J4" s="47" t="s">
        <v>2309</v>
      </c>
      <c r="K4" s="48"/>
      <c r="L4" s="48"/>
    </row>
    <row r="5" spans="1:12" s="49" customFormat="1" ht="24.75">
      <c r="A5" s="69"/>
      <c r="B5" s="546" t="s">
        <v>1562</v>
      </c>
      <c r="C5" s="547"/>
      <c r="D5" s="547"/>
      <c r="E5" s="547"/>
      <c r="F5" s="547"/>
      <c r="G5" s="547"/>
      <c r="H5" s="547"/>
      <c r="I5" s="547"/>
      <c r="J5" s="775"/>
      <c r="K5" s="547"/>
      <c r="L5" s="717"/>
    </row>
    <row r="6" spans="1:12" s="49" customFormat="1" ht="19.5" customHeight="1">
      <c r="A6" s="69"/>
      <c r="B6" s="259"/>
      <c r="C6" s="258"/>
      <c r="D6" s="490" t="s">
        <v>2310</v>
      </c>
      <c r="E6" s="490" t="s">
        <v>2310</v>
      </c>
      <c r="F6" s="495">
        <v>1</v>
      </c>
      <c r="G6" s="495">
        <v>1</v>
      </c>
      <c r="H6" s="495">
        <v>1</v>
      </c>
      <c r="I6" s="495">
        <v>1</v>
      </c>
      <c r="J6" s="495">
        <v>1</v>
      </c>
      <c r="K6" s="257" t="s">
        <v>204</v>
      </c>
      <c r="L6" s="718" t="s">
        <v>2195</v>
      </c>
    </row>
    <row r="7" spans="1:12" s="49" customFormat="1" ht="19.5" customHeight="1">
      <c r="A7" s="69"/>
      <c r="B7" s="259"/>
      <c r="C7" s="258"/>
      <c r="D7" s="490" t="s">
        <v>2310</v>
      </c>
      <c r="E7" s="490" t="s">
        <v>2310</v>
      </c>
      <c r="F7" s="495">
        <v>2</v>
      </c>
      <c r="G7" s="495">
        <v>2</v>
      </c>
      <c r="H7" s="495">
        <v>2</v>
      </c>
      <c r="I7" s="495">
        <v>2</v>
      </c>
      <c r="J7" s="495">
        <v>2</v>
      </c>
      <c r="K7" s="257" t="s">
        <v>205</v>
      </c>
      <c r="L7" s="718" t="s">
        <v>2196</v>
      </c>
    </row>
    <row r="8" spans="1:12" s="49" customFormat="1" ht="19.5" customHeight="1">
      <c r="A8" s="69"/>
      <c r="B8" s="259"/>
      <c r="C8" s="258"/>
      <c r="D8" s="490" t="s">
        <v>2310</v>
      </c>
      <c r="E8" s="490" t="s">
        <v>2310</v>
      </c>
      <c r="F8" s="495">
        <v>3</v>
      </c>
      <c r="G8" s="495">
        <v>3</v>
      </c>
      <c r="H8" s="495">
        <v>3</v>
      </c>
      <c r="I8" s="495">
        <v>3</v>
      </c>
      <c r="J8" s="495">
        <v>3</v>
      </c>
      <c r="K8" s="257" t="s">
        <v>982</v>
      </c>
      <c r="L8" s="718" t="s">
        <v>2197</v>
      </c>
    </row>
    <row r="9" spans="1:12" s="49" customFormat="1" ht="19.5" customHeight="1">
      <c r="A9" s="69"/>
      <c r="B9" s="259"/>
      <c r="C9" s="258"/>
      <c r="D9" s="490" t="s">
        <v>2310</v>
      </c>
      <c r="E9" s="490" t="s">
        <v>2310</v>
      </c>
      <c r="F9" s="495">
        <v>4</v>
      </c>
      <c r="G9" s="495">
        <v>4</v>
      </c>
      <c r="H9" s="495">
        <v>4</v>
      </c>
      <c r="I9" s="495">
        <v>4</v>
      </c>
      <c r="J9" s="495">
        <v>4</v>
      </c>
      <c r="K9" s="257" t="s">
        <v>206</v>
      </c>
      <c r="L9" s="718" t="s">
        <v>2198</v>
      </c>
    </row>
    <row r="10" spans="1:12" s="49" customFormat="1" ht="19.5" customHeight="1">
      <c r="A10" s="69"/>
      <c r="B10" s="259"/>
      <c r="C10" s="258"/>
      <c r="D10" s="490" t="s">
        <v>2310</v>
      </c>
      <c r="E10" s="490" t="s">
        <v>2310</v>
      </c>
      <c r="F10" s="495">
        <v>12</v>
      </c>
      <c r="G10" s="495">
        <v>5</v>
      </c>
      <c r="H10" s="495">
        <v>5</v>
      </c>
      <c r="I10" s="495">
        <v>5</v>
      </c>
      <c r="J10" s="495">
        <v>5</v>
      </c>
      <c r="K10" s="257" t="s">
        <v>311</v>
      </c>
      <c r="L10" s="718" t="s">
        <v>2199</v>
      </c>
    </row>
    <row r="11" spans="1:12" s="49" customFormat="1" ht="19.5" customHeight="1">
      <c r="A11" s="69"/>
      <c r="B11" s="259"/>
      <c r="C11" s="258"/>
      <c r="D11" s="490" t="s">
        <v>2310</v>
      </c>
      <c r="E11" s="490" t="s">
        <v>2310</v>
      </c>
      <c r="F11" s="495" t="s">
        <v>2311</v>
      </c>
      <c r="G11" s="495">
        <v>6</v>
      </c>
      <c r="H11" s="495">
        <v>6</v>
      </c>
      <c r="I11" s="495">
        <v>6</v>
      </c>
      <c r="J11" s="495">
        <v>6</v>
      </c>
      <c r="K11" s="257" t="s">
        <v>1564</v>
      </c>
      <c r="L11" s="718" t="s">
        <v>2200</v>
      </c>
    </row>
    <row r="12" spans="1:12" s="49" customFormat="1" ht="19.5" customHeight="1">
      <c r="A12" s="69"/>
      <c r="B12" s="259"/>
      <c r="C12" s="258"/>
      <c r="D12" s="490" t="s">
        <v>2312</v>
      </c>
      <c r="E12" s="490" t="s">
        <v>2312</v>
      </c>
      <c r="F12" s="495">
        <v>13</v>
      </c>
      <c r="G12" s="495">
        <v>7</v>
      </c>
      <c r="H12" s="495">
        <v>7</v>
      </c>
      <c r="I12" s="495">
        <v>7</v>
      </c>
      <c r="J12" s="495">
        <v>7</v>
      </c>
      <c r="K12" s="257" t="s">
        <v>986</v>
      </c>
      <c r="L12" s="718" t="s">
        <v>2201</v>
      </c>
    </row>
    <row r="13" spans="1:12" s="49" customFormat="1" ht="19.5" customHeight="1">
      <c r="A13" s="69"/>
      <c r="B13" s="259"/>
      <c r="C13" s="258"/>
      <c r="D13" s="490" t="s">
        <v>2312</v>
      </c>
      <c r="E13" s="490" t="s">
        <v>2312</v>
      </c>
      <c r="F13" s="625" t="s">
        <v>2123</v>
      </c>
      <c r="G13" s="495" t="s">
        <v>2123</v>
      </c>
      <c r="H13" s="495" t="s">
        <v>2123</v>
      </c>
      <c r="I13" s="493" t="s">
        <v>2259</v>
      </c>
      <c r="J13" s="493" t="s">
        <v>2259</v>
      </c>
      <c r="K13" s="257" t="s">
        <v>2221</v>
      </c>
      <c r="L13" s="718" t="s">
        <v>2219</v>
      </c>
    </row>
    <row r="14" spans="1:12" s="49" customFormat="1" ht="19.5" customHeight="1">
      <c r="A14" s="69"/>
      <c r="B14" s="259"/>
      <c r="C14" s="258"/>
      <c r="D14" s="490" t="s">
        <v>2312</v>
      </c>
      <c r="E14" s="490" t="s">
        <v>2312</v>
      </c>
      <c r="F14" s="495">
        <v>14</v>
      </c>
      <c r="G14" s="495">
        <v>8</v>
      </c>
      <c r="H14" s="495">
        <v>8</v>
      </c>
      <c r="I14" s="495">
        <v>8</v>
      </c>
      <c r="J14" s="495">
        <v>8</v>
      </c>
      <c r="K14" s="257" t="s">
        <v>987</v>
      </c>
      <c r="L14" s="718" t="s">
        <v>2202</v>
      </c>
    </row>
    <row r="15" spans="1:12" s="49" customFormat="1" ht="24.75">
      <c r="A15" s="69"/>
      <c r="B15" s="550" t="s">
        <v>1565</v>
      </c>
      <c r="C15" s="551"/>
      <c r="D15" s="551"/>
      <c r="E15" s="551"/>
      <c r="F15" s="551"/>
      <c r="G15" s="551"/>
      <c r="H15" s="551"/>
      <c r="I15" s="551"/>
      <c r="J15" s="776"/>
      <c r="K15" s="551"/>
      <c r="L15" s="719"/>
    </row>
    <row r="16" spans="1:12" s="49" customFormat="1" ht="19.5" customHeight="1">
      <c r="A16" s="69"/>
      <c r="B16" s="259"/>
      <c r="C16" s="258"/>
      <c r="D16" s="490" t="s">
        <v>2312</v>
      </c>
      <c r="E16" s="490" t="s">
        <v>2312</v>
      </c>
      <c r="F16" s="495">
        <v>5</v>
      </c>
      <c r="G16" s="495">
        <v>9</v>
      </c>
      <c r="H16" s="495">
        <v>9</v>
      </c>
      <c r="I16" s="495">
        <v>9</v>
      </c>
      <c r="J16" s="495">
        <v>9</v>
      </c>
      <c r="K16" s="257" t="s">
        <v>365</v>
      </c>
      <c r="L16" s="718" t="s">
        <v>2203</v>
      </c>
    </row>
    <row r="17" spans="1:12" s="49" customFormat="1" ht="19.5" customHeight="1">
      <c r="A17" s="69"/>
      <c r="B17" s="259"/>
      <c r="C17" s="258"/>
      <c r="D17" s="490" t="s">
        <v>2312</v>
      </c>
      <c r="E17" s="490" t="s">
        <v>2312</v>
      </c>
      <c r="F17" s="495">
        <v>6</v>
      </c>
      <c r="G17" s="495">
        <v>10</v>
      </c>
      <c r="H17" s="495">
        <v>10</v>
      </c>
      <c r="I17" s="495">
        <v>10</v>
      </c>
      <c r="J17" s="495">
        <v>10</v>
      </c>
      <c r="K17" s="257" t="s">
        <v>366</v>
      </c>
      <c r="L17" s="718" t="s">
        <v>2204</v>
      </c>
    </row>
    <row r="18" spans="1:12" s="49" customFormat="1" ht="19.5" customHeight="1">
      <c r="A18" s="69"/>
      <c r="B18" s="259"/>
      <c r="C18" s="258"/>
      <c r="D18" s="490" t="s">
        <v>2312</v>
      </c>
      <c r="E18" s="490" t="s">
        <v>2312</v>
      </c>
      <c r="F18" s="495">
        <v>7</v>
      </c>
      <c r="G18" s="495">
        <v>11</v>
      </c>
      <c r="H18" s="495">
        <v>11</v>
      </c>
      <c r="I18" s="495">
        <v>11</v>
      </c>
      <c r="J18" s="495">
        <v>11</v>
      </c>
      <c r="K18" s="257" t="s">
        <v>367</v>
      </c>
      <c r="L18" s="718" t="s">
        <v>2205</v>
      </c>
    </row>
    <row r="19" spans="1:12" s="49" customFormat="1" ht="19.5" customHeight="1">
      <c r="A19" s="69"/>
      <c r="B19" s="259"/>
      <c r="C19" s="258"/>
      <c r="D19" s="490" t="s">
        <v>2312</v>
      </c>
      <c r="E19" s="490" t="s">
        <v>2312</v>
      </c>
      <c r="F19" s="495">
        <v>8</v>
      </c>
      <c r="G19" s="495">
        <v>12</v>
      </c>
      <c r="H19" s="495">
        <v>12</v>
      </c>
      <c r="I19" s="495">
        <v>12</v>
      </c>
      <c r="J19" s="495">
        <v>12</v>
      </c>
      <c r="K19" s="257" t="s">
        <v>368</v>
      </c>
      <c r="L19" s="718" t="s">
        <v>2206</v>
      </c>
    </row>
    <row r="20" spans="1:12" s="49" customFormat="1" ht="19.5" customHeight="1">
      <c r="A20" s="69"/>
      <c r="B20" s="259"/>
      <c r="C20" s="258"/>
      <c r="D20" s="490" t="s">
        <v>2312</v>
      </c>
      <c r="E20" s="490" t="s">
        <v>2312</v>
      </c>
      <c r="F20" s="495">
        <v>11</v>
      </c>
      <c r="G20" s="495">
        <v>13</v>
      </c>
      <c r="H20" s="495">
        <v>13</v>
      </c>
      <c r="I20" s="495">
        <v>13</v>
      </c>
      <c r="J20" s="495">
        <v>13</v>
      </c>
      <c r="K20" s="257" t="s">
        <v>985</v>
      </c>
      <c r="L20" s="718" t="s">
        <v>2207</v>
      </c>
    </row>
    <row r="21" spans="1:12" s="49" customFormat="1" ht="19.5" customHeight="1">
      <c r="A21" s="69"/>
      <c r="B21" s="259"/>
      <c r="C21" s="258"/>
      <c r="D21" s="490" t="s">
        <v>2312</v>
      </c>
      <c r="E21" s="490" t="s">
        <v>2312</v>
      </c>
      <c r="F21" s="495">
        <v>9</v>
      </c>
      <c r="G21" s="495">
        <v>14</v>
      </c>
      <c r="H21" s="495">
        <v>14</v>
      </c>
      <c r="I21" s="495">
        <v>14</v>
      </c>
      <c r="J21" s="495">
        <v>14</v>
      </c>
      <c r="K21" s="257" t="s">
        <v>983</v>
      </c>
      <c r="L21" s="718" t="s">
        <v>2208</v>
      </c>
    </row>
    <row r="22" spans="1:12" ht="19.5" customHeight="1">
      <c r="A22" s="69"/>
      <c r="B22" s="259"/>
      <c r="C22" s="258"/>
      <c r="D22" s="490" t="s">
        <v>2312</v>
      </c>
      <c r="E22" s="490" t="s">
        <v>2312</v>
      </c>
      <c r="F22" s="495">
        <v>10</v>
      </c>
      <c r="G22" s="495">
        <v>15</v>
      </c>
      <c r="H22" s="495">
        <v>15</v>
      </c>
      <c r="I22" s="495">
        <v>15</v>
      </c>
      <c r="J22" s="495">
        <v>15</v>
      </c>
      <c r="K22" s="257" t="s">
        <v>984</v>
      </c>
      <c r="L22" s="718" t="s">
        <v>2209</v>
      </c>
    </row>
    <row r="23" spans="1:12" s="49" customFormat="1" ht="19.5" customHeight="1">
      <c r="A23" s="69"/>
      <c r="B23" s="259"/>
      <c r="C23" s="258"/>
      <c r="D23" s="490" t="s">
        <v>2312</v>
      </c>
      <c r="E23" s="490" t="s">
        <v>2312</v>
      </c>
      <c r="F23" s="552" t="s">
        <v>2313</v>
      </c>
      <c r="G23" s="495" t="s">
        <v>2028</v>
      </c>
      <c r="H23" s="495" t="s">
        <v>2028</v>
      </c>
      <c r="I23" s="495" t="s">
        <v>2028</v>
      </c>
      <c r="J23" s="495" t="s">
        <v>2028</v>
      </c>
      <c r="K23" s="257" t="s">
        <v>989</v>
      </c>
      <c r="L23" s="718" t="s">
        <v>2210</v>
      </c>
    </row>
    <row r="24" spans="1:12" ht="19.5" customHeight="1">
      <c r="A24" s="69"/>
      <c r="B24" s="259"/>
      <c r="C24" s="258"/>
      <c r="D24" s="490" t="s">
        <v>2312</v>
      </c>
      <c r="E24" s="490" t="s">
        <v>2312</v>
      </c>
      <c r="F24" s="552" t="s">
        <v>421</v>
      </c>
      <c r="G24" s="495" t="s">
        <v>2029</v>
      </c>
      <c r="H24" s="495" t="s">
        <v>2029</v>
      </c>
      <c r="I24" s="495" t="s">
        <v>2029</v>
      </c>
      <c r="J24" s="495" t="s">
        <v>2029</v>
      </c>
      <c r="K24" s="257" t="s">
        <v>990</v>
      </c>
      <c r="L24" s="718" t="s">
        <v>2211</v>
      </c>
    </row>
    <row r="25" spans="1:12" ht="19.5" customHeight="1">
      <c r="A25" s="69"/>
      <c r="B25" s="259"/>
      <c r="C25" s="258"/>
      <c r="D25" s="490" t="s">
        <v>2312</v>
      </c>
      <c r="E25" s="490" t="s">
        <v>2312</v>
      </c>
      <c r="F25" s="552" t="s">
        <v>422</v>
      </c>
      <c r="G25" s="495" t="s">
        <v>2030</v>
      </c>
      <c r="H25" s="495" t="s">
        <v>2030</v>
      </c>
      <c r="I25" s="495" t="s">
        <v>2030</v>
      </c>
      <c r="J25" s="495" t="s">
        <v>2030</v>
      </c>
      <c r="K25" s="257" t="s">
        <v>991</v>
      </c>
      <c r="L25" s="718" t="s">
        <v>2212</v>
      </c>
    </row>
    <row r="26" spans="1:12" ht="19.5" customHeight="1">
      <c r="A26" s="69"/>
      <c r="B26" s="259"/>
      <c r="C26" s="258"/>
      <c r="D26" s="490" t="s">
        <v>2312</v>
      </c>
      <c r="E26" s="490" t="s">
        <v>2312</v>
      </c>
      <c r="F26" s="495">
        <v>16</v>
      </c>
      <c r="G26" s="495">
        <v>17</v>
      </c>
      <c r="H26" s="495">
        <v>17</v>
      </c>
      <c r="I26" s="495">
        <v>17</v>
      </c>
      <c r="J26" s="495">
        <v>17</v>
      </c>
      <c r="K26" s="257" t="s">
        <v>992</v>
      </c>
      <c r="L26" s="718" t="s">
        <v>2213</v>
      </c>
    </row>
    <row r="27" spans="1:12" s="49" customFormat="1" ht="24.75">
      <c r="A27" s="69"/>
      <c r="B27" s="548" t="s">
        <v>207</v>
      </c>
      <c r="C27" s="549"/>
      <c r="D27" s="549"/>
      <c r="E27" s="549"/>
      <c r="F27" s="549"/>
      <c r="G27" s="549"/>
      <c r="H27" s="551"/>
      <c r="I27" s="549"/>
      <c r="J27" s="777"/>
      <c r="K27" s="549"/>
      <c r="L27" s="720"/>
    </row>
    <row r="28" spans="1:12" ht="18.75">
      <c r="A28" s="69"/>
      <c r="B28" s="553" t="s">
        <v>220</v>
      </c>
      <c r="C28" s="554"/>
      <c r="D28" s="555"/>
      <c r="E28" s="555"/>
      <c r="F28" s="555"/>
      <c r="G28" s="555"/>
      <c r="H28" s="555"/>
      <c r="I28" s="555"/>
      <c r="J28" s="778"/>
      <c r="K28" s="556"/>
      <c r="L28" s="721"/>
    </row>
    <row r="29" spans="1:12" ht="19.5" customHeight="1">
      <c r="A29" s="69"/>
      <c r="B29" s="259"/>
      <c r="C29" s="258"/>
      <c r="D29" s="490" t="s">
        <v>2312</v>
      </c>
      <c r="E29" s="490" t="s">
        <v>2312</v>
      </c>
      <c r="F29" s="495">
        <v>17</v>
      </c>
      <c r="G29" s="495">
        <v>18</v>
      </c>
      <c r="H29" s="495">
        <v>18</v>
      </c>
      <c r="I29" s="495">
        <v>18</v>
      </c>
      <c r="J29" s="495">
        <v>18</v>
      </c>
      <c r="K29" s="491" t="s">
        <v>993</v>
      </c>
      <c r="L29" s="723" t="s">
        <v>2214</v>
      </c>
    </row>
    <row r="30" spans="1:12" ht="19.5" customHeight="1">
      <c r="A30" s="69"/>
      <c r="B30" s="259"/>
      <c r="C30" s="258"/>
      <c r="D30" s="490" t="s">
        <v>2312</v>
      </c>
      <c r="E30" s="490" t="s">
        <v>2312</v>
      </c>
      <c r="F30" s="495">
        <v>18</v>
      </c>
      <c r="G30" s="495">
        <v>19</v>
      </c>
      <c r="H30" s="495">
        <v>19</v>
      </c>
      <c r="I30" s="495">
        <v>19</v>
      </c>
      <c r="J30" s="495">
        <v>19</v>
      </c>
      <c r="K30" s="491" t="s">
        <v>994</v>
      </c>
      <c r="L30" s="723" t="s">
        <v>2215</v>
      </c>
    </row>
    <row r="31" spans="1:12" ht="19.5" customHeight="1">
      <c r="A31" s="69"/>
      <c r="B31" s="612"/>
      <c r="C31" s="613"/>
      <c r="D31" s="614" t="s">
        <v>2312</v>
      </c>
      <c r="E31" s="614" t="s">
        <v>2312</v>
      </c>
      <c r="F31" s="716" t="s">
        <v>2123</v>
      </c>
      <c r="G31" s="615" t="s">
        <v>2123</v>
      </c>
      <c r="H31" s="615">
        <v>20</v>
      </c>
      <c r="I31" s="615" t="s">
        <v>2123</v>
      </c>
      <c r="J31" s="615" t="s">
        <v>2123</v>
      </c>
      <c r="K31" s="616" t="s">
        <v>1908</v>
      </c>
      <c r="L31" s="722"/>
    </row>
    <row r="32" spans="1:12" ht="19.5" customHeight="1">
      <c r="A32" s="69"/>
      <c r="B32" s="259"/>
      <c r="C32" s="258"/>
      <c r="D32" s="490" t="s">
        <v>2312</v>
      </c>
      <c r="E32" s="490" t="s">
        <v>2312</v>
      </c>
      <c r="F32" s="625" t="s">
        <v>2123</v>
      </c>
      <c r="G32" s="495" t="s">
        <v>2123</v>
      </c>
      <c r="H32" s="495">
        <v>21</v>
      </c>
      <c r="I32" s="495">
        <v>20</v>
      </c>
      <c r="J32" s="495">
        <v>20</v>
      </c>
      <c r="K32" s="491" t="s">
        <v>1919</v>
      </c>
      <c r="L32" s="723" t="s">
        <v>2314</v>
      </c>
    </row>
    <row r="33" spans="1:12" s="49" customFormat="1" ht="19.5" customHeight="1">
      <c r="A33" s="69"/>
      <c r="B33" s="715"/>
      <c r="C33" s="618"/>
      <c r="D33" s="619" t="s">
        <v>2312</v>
      </c>
      <c r="E33" s="619" t="s">
        <v>2312</v>
      </c>
      <c r="F33" s="620" t="s">
        <v>2123</v>
      </c>
      <c r="G33" s="620" t="s">
        <v>2123</v>
      </c>
      <c r="H33" s="620">
        <v>22</v>
      </c>
      <c r="I33" s="620" t="s">
        <v>2123</v>
      </c>
      <c r="J33" s="620" t="s">
        <v>2123</v>
      </c>
      <c r="K33" s="621" t="s">
        <v>1970</v>
      </c>
      <c r="L33" s="724"/>
    </row>
    <row r="34" spans="1:12" s="49" customFormat="1" ht="19.5" customHeight="1">
      <c r="A34" s="69"/>
      <c r="B34" s="617"/>
      <c r="C34" s="618"/>
      <c r="D34" s="619" t="s">
        <v>2312</v>
      </c>
      <c r="E34" s="619" t="s">
        <v>2312</v>
      </c>
      <c r="F34" s="620" t="s">
        <v>2123</v>
      </c>
      <c r="G34" s="620" t="s">
        <v>2123</v>
      </c>
      <c r="H34" s="620">
        <v>23</v>
      </c>
      <c r="I34" s="620" t="s">
        <v>2123</v>
      </c>
      <c r="J34" s="620" t="s">
        <v>2123</v>
      </c>
      <c r="K34" s="621" t="s">
        <v>1971</v>
      </c>
      <c r="L34" s="724"/>
    </row>
    <row r="35" spans="1:12" s="49" customFormat="1" ht="19.5" customHeight="1">
      <c r="A35" s="69"/>
      <c r="B35" s="259"/>
      <c r="C35" s="258"/>
      <c r="D35" s="490" t="s">
        <v>2312</v>
      </c>
      <c r="E35" s="490" t="s">
        <v>2312</v>
      </c>
      <c r="F35" s="494">
        <v>19</v>
      </c>
      <c r="G35" s="495">
        <v>20</v>
      </c>
      <c r="H35" s="495">
        <v>24</v>
      </c>
      <c r="I35" s="495">
        <v>21</v>
      </c>
      <c r="J35" s="495">
        <v>21</v>
      </c>
      <c r="K35" s="491" t="s">
        <v>995</v>
      </c>
      <c r="L35" s="723" t="s">
        <v>2315</v>
      </c>
    </row>
    <row r="36" spans="1:12" ht="19.5" customHeight="1">
      <c r="A36" s="69"/>
      <c r="B36" s="259"/>
      <c r="C36" s="258"/>
      <c r="D36" s="490" t="s">
        <v>2312</v>
      </c>
      <c r="E36" s="490" t="s">
        <v>2312</v>
      </c>
      <c r="F36" s="494">
        <v>20</v>
      </c>
      <c r="G36" s="495">
        <v>21</v>
      </c>
      <c r="H36" s="495">
        <v>25</v>
      </c>
      <c r="I36" s="495">
        <v>22</v>
      </c>
      <c r="J36" s="495">
        <v>22</v>
      </c>
      <c r="K36" s="491" t="s">
        <v>996</v>
      </c>
      <c r="L36" s="723" t="s">
        <v>2316</v>
      </c>
    </row>
    <row r="37" spans="1:12" ht="19.5" customHeight="1">
      <c r="A37" s="69"/>
      <c r="B37" s="259"/>
      <c r="C37" s="258"/>
      <c r="D37" s="490" t="s">
        <v>2312</v>
      </c>
      <c r="E37" s="490" t="s">
        <v>2312</v>
      </c>
      <c r="F37" s="494">
        <v>21</v>
      </c>
      <c r="G37" s="495">
        <v>22</v>
      </c>
      <c r="H37" s="495">
        <v>26</v>
      </c>
      <c r="I37" s="495">
        <v>23</v>
      </c>
      <c r="J37" s="495">
        <v>23</v>
      </c>
      <c r="K37" s="491" t="s">
        <v>997</v>
      </c>
      <c r="L37" s="723" t="s">
        <v>2317</v>
      </c>
    </row>
    <row r="38" spans="1:12" ht="19.5" customHeight="1">
      <c r="A38" s="69"/>
      <c r="B38" s="259"/>
      <c r="C38" s="258"/>
      <c r="D38" s="490" t="s">
        <v>2312</v>
      </c>
      <c r="E38" s="490" t="s">
        <v>2312</v>
      </c>
      <c r="F38" s="495">
        <v>22</v>
      </c>
      <c r="G38" s="495">
        <v>23</v>
      </c>
      <c r="H38" s="495">
        <v>27</v>
      </c>
      <c r="I38" s="495">
        <v>24</v>
      </c>
      <c r="J38" s="495">
        <v>24</v>
      </c>
      <c r="K38" s="491" t="s">
        <v>998</v>
      </c>
      <c r="L38" s="723" t="s">
        <v>2318</v>
      </c>
    </row>
    <row r="39" spans="1:12" ht="19.5" customHeight="1">
      <c r="A39" s="69"/>
      <c r="B39" s="259"/>
      <c r="C39" s="258"/>
      <c r="D39" s="490" t="s">
        <v>2310</v>
      </c>
      <c r="E39" s="490" t="s">
        <v>2310</v>
      </c>
      <c r="F39" s="495">
        <v>23</v>
      </c>
      <c r="G39" s="495">
        <v>24</v>
      </c>
      <c r="H39" s="495">
        <v>28</v>
      </c>
      <c r="I39" s="495">
        <v>25</v>
      </c>
      <c r="J39" s="495">
        <v>25</v>
      </c>
      <c r="K39" s="491" t="s">
        <v>999</v>
      </c>
      <c r="L39" s="723" t="s">
        <v>2319</v>
      </c>
    </row>
    <row r="40" spans="1:12" ht="19.5" customHeight="1">
      <c r="A40" s="69"/>
      <c r="B40" s="259"/>
      <c r="C40" s="258"/>
      <c r="D40" s="490" t="s">
        <v>2310</v>
      </c>
      <c r="E40" s="490" t="s">
        <v>2310</v>
      </c>
      <c r="F40" s="494">
        <v>24</v>
      </c>
      <c r="G40" s="495">
        <v>25</v>
      </c>
      <c r="H40" s="495">
        <v>29</v>
      </c>
      <c r="I40" s="495">
        <v>26</v>
      </c>
      <c r="J40" s="495">
        <v>26</v>
      </c>
      <c r="K40" s="491" t="s">
        <v>1000</v>
      </c>
      <c r="L40" s="723" t="s">
        <v>2320</v>
      </c>
    </row>
    <row r="41" spans="1:12" s="49" customFormat="1" ht="19.5" customHeight="1">
      <c r="A41" s="69"/>
      <c r="B41" s="259"/>
      <c r="C41" s="258"/>
      <c r="D41" s="490" t="s">
        <v>2310</v>
      </c>
      <c r="E41" s="490" t="s">
        <v>2310</v>
      </c>
      <c r="F41" s="494">
        <v>25</v>
      </c>
      <c r="G41" s="495">
        <v>26</v>
      </c>
      <c r="H41" s="495">
        <v>30</v>
      </c>
      <c r="I41" s="495">
        <v>27</v>
      </c>
      <c r="J41" s="495">
        <v>27</v>
      </c>
      <c r="K41" s="491" t="s">
        <v>1001</v>
      </c>
      <c r="L41" s="723" t="s">
        <v>2321</v>
      </c>
    </row>
    <row r="42" spans="1:12" s="49" customFormat="1" ht="19.5" customHeight="1">
      <c r="A42" s="69"/>
      <c r="B42" s="259"/>
      <c r="C42" s="258"/>
      <c r="D42" s="490" t="s">
        <v>2310</v>
      </c>
      <c r="E42" s="490" t="s">
        <v>2310</v>
      </c>
      <c r="F42" s="494">
        <v>26</v>
      </c>
      <c r="G42" s="495">
        <v>27</v>
      </c>
      <c r="H42" s="495">
        <v>31</v>
      </c>
      <c r="I42" s="495">
        <v>28</v>
      </c>
      <c r="J42" s="495">
        <v>28</v>
      </c>
      <c r="K42" s="491" t="s">
        <v>1002</v>
      </c>
      <c r="L42" s="723" t="s">
        <v>2322</v>
      </c>
    </row>
    <row r="43" spans="1:12" ht="19.5" customHeight="1">
      <c r="A43" s="69"/>
      <c r="B43" s="259"/>
      <c r="C43" s="258"/>
      <c r="D43" s="490" t="s">
        <v>2323</v>
      </c>
      <c r="E43" s="490" t="s">
        <v>2323</v>
      </c>
      <c r="F43" s="494">
        <v>27</v>
      </c>
      <c r="G43" s="495">
        <v>28</v>
      </c>
      <c r="H43" s="495">
        <v>32</v>
      </c>
      <c r="I43" s="495">
        <v>29</v>
      </c>
      <c r="J43" s="495">
        <v>29</v>
      </c>
      <c r="K43" s="491" t="s">
        <v>1003</v>
      </c>
      <c r="L43" s="723" t="s">
        <v>2324</v>
      </c>
    </row>
    <row r="44" spans="1:12" ht="18.75">
      <c r="A44" s="69"/>
      <c r="B44" s="557" t="s">
        <v>221</v>
      </c>
      <c r="C44" s="558"/>
      <c r="D44" s="559"/>
      <c r="E44" s="559"/>
      <c r="F44" s="559"/>
      <c r="G44" s="559"/>
      <c r="H44" s="559"/>
      <c r="I44" s="559"/>
      <c r="J44" s="779"/>
      <c r="K44" s="560"/>
      <c r="L44" s="725"/>
    </row>
    <row r="45" spans="1:12" ht="19.5" customHeight="1">
      <c r="A45" s="69"/>
      <c r="B45" s="259"/>
      <c r="C45" s="258"/>
      <c r="D45" s="490" t="s">
        <v>2323</v>
      </c>
      <c r="E45" s="490" t="s">
        <v>2323</v>
      </c>
      <c r="F45" s="494">
        <v>28</v>
      </c>
      <c r="G45" s="495">
        <v>29</v>
      </c>
      <c r="H45" s="495">
        <v>33</v>
      </c>
      <c r="I45" s="495">
        <v>30</v>
      </c>
      <c r="J45" s="495">
        <v>30</v>
      </c>
      <c r="K45" s="491" t="s">
        <v>1004</v>
      </c>
      <c r="L45" s="723" t="s">
        <v>2325</v>
      </c>
    </row>
    <row r="46" spans="1:12" ht="19.5" customHeight="1">
      <c r="A46" s="69"/>
      <c r="B46" s="259"/>
      <c r="C46" s="258"/>
      <c r="D46" s="490" t="s">
        <v>2323</v>
      </c>
      <c r="E46" s="490" t="s">
        <v>2323</v>
      </c>
      <c r="F46" s="494">
        <v>29</v>
      </c>
      <c r="G46" s="495">
        <v>30</v>
      </c>
      <c r="H46" s="495">
        <v>34</v>
      </c>
      <c r="I46" s="495">
        <v>31</v>
      </c>
      <c r="J46" s="495">
        <v>31</v>
      </c>
      <c r="K46" s="491" t="s">
        <v>1005</v>
      </c>
      <c r="L46" s="723" t="s">
        <v>2326</v>
      </c>
    </row>
    <row r="47" spans="1:12" ht="19.5" customHeight="1">
      <c r="A47" s="69"/>
      <c r="B47" s="259"/>
      <c r="C47" s="258"/>
      <c r="D47" s="490" t="s">
        <v>2323</v>
      </c>
      <c r="E47" s="490" t="s">
        <v>2323</v>
      </c>
      <c r="F47" s="495">
        <v>30</v>
      </c>
      <c r="G47" s="495">
        <v>31</v>
      </c>
      <c r="H47" s="495">
        <v>35</v>
      </c>
      <c r="I47" s="495">
        <v>32</v>
      </c>
      <c r="J47" s="495">
        <v>32</v>
      </c>
      <c r="K47" s="491" t="s">
        <v>1006</v>
      </c>
      <c r="L47" s="723" t="s">
        <v>2327</v>
      </c>
    </row>
    <row r="48" spans="1:12" ht="19.5" customHeight="1">
      <c r="A48" s="69"/>
      <c r="B48" s="259"/>
      <c r="C48" s="258"/>
      <c r="D48" s="490" t="s">
        <v>2323</v>
      </c>
      <c r="E48" s="490" t="s">
        <v>2323</v>
      </c>
      <c r="F48" s="495">
        <v>35</v>
      </c>
      <c r="G48" s="495">
        <v>32</v>
      </c>
      <c r="H48" s="495">
        <v>36</v>
      </c>
      <c r="I48" s="495">
        <v>33</v>
      </c>
      <c r="J48" s="495">
        <v>33</v>
      </c>
      <c r="K48" s="491" t="s">
        <v>1010</v>
      </c>
      <c r="L48" s="723" t="s">
        <v>2328</v>
      </c>
    </row>
    <row r="49" spans="1:12" ht="19.5" customHeight="1">
      <c r="A49" s="69"/>
      <c r="B49" s="259"/>
      <c r="C49" s="258"/>
      <c r="D49" s="490" t="s">
        <v>2323</v>
      </c>
      <c r="E49" s="490" t="s">
        <v>2323</v>
      </c>
      <c r="F49" s="495">
        <v>31</v>
      </c>
      <c r="G49" s="495">
        <v>33</v>
      </c>
      <c r="H49" s="495">
        <v>37</v>
      </c>
      <c r="I49" s="495">
        <v>34</v>
      </c>
      <c r="J49" s="495">
        <v>34</v>
      </c>
      <c r="K49" s="491" t="s">
        <v>1007</v>
      </c>
      <c r="L49" s="723" t="s">
        <v>2329</v>
      </c>
    </row>
    <row r="50" spans="1:12" ht="19.5" customHeight="1">
      <c r="A50" s="69"/>
      <c r="B50" s="259"/>
      <c r="C50" s="258"/>
      <c r="D50" s="490" t="s">
        <v>2323</v>
      </c>
      <c r="E50" s="490" t="s">
        <v>2323</v>
      </c>
      <c r="F50" s="495">
        <v>32</v>
      </c>
      <c r="G50" s="495">
        <v>34</v>
      </c>
      <c r="H50" s="495">
        <v>38</v>
      </c>
      <c r="I50" s="495">
        <v>35</v>
      </c>
      <c r="J50" s="495">
        <v>35</v>
      </c>
      <c r="K50" s="491" t="s">
        <v>1759</v>
      </c>
      <c r="L50" s="723" t="s">
        <v>2330</v>
      </c>
    </row>
    <row r="51" spans="1:12" ht="19.5" customHeight="1">
      <c r="A51" s="69"/>
      <c r="B51" s="259"/>
      <c r="C51" s="258"/>
      <c r="D51" s="490" t="s">
        <v>2323</v>
      </c>
      <c r="E51" s="490" t="s">
        <v>2323</v>
      </c>
      <c r="F51" s="495">
        <v>33</v>
      </c>
      <c r="G51" s="495">
        <v>35</v>
      </c>
      <c r="H51" s="495">
        <v>39</v>
      </c>
      <c r="I51" s="495">
        <v>36</v>
      </c>
      <c r="J51" s="495">
        <v>36</v>
      </c>
      <c r="K51" s="491" t="s">
        <v>1008</v>
      </c>
      <c r="L51" s="723" t="s">
        <v>2331</v>
      </c>
    </row>
    <row r="52" spans="1:12" ht="19.149999999999999" customHeight="1">
      <c r="A52" s="69"/>
      <c r="B52" s="259"/>
      <c r="C52" s="258"/>
      <c r="D52" s="490" t="s">
        <v>2323</v>
      </c>
      <c r="E52" s="490" t="s">
        <v>2323</v>
      </c>
      <c r="F52" s="495">
        <v>34</v>
      </c>
      <c r="G52" s="495">
        <v>36</v>
      </c>
      <c r="H52" s="495">
        <v>40</v>
      </c>
      <c r="I52" s="495">
        <v>37</v>
      </c>
      <c r="J52" s="495">
        <v>37</v>
      </c>
      <c r="K52" s="491" t="s">
        <v>1009</v>
      </c>
      <c r="L52" s="723" t="s">
        <v>2332</v>
      </c>
    </row>
    <row r="53" spans="1:12" ht="19.5" customHeight="1">
      <c r="A53" s="69"/>
      <c r="B53" s="259"/>
      <c r="C53" s="258"/>
      <c r="D53" s="490" t="s">
        <v>2323</v>
      </c>
      <c r="E53" s="490" t="s">
        <v>2323</v>
      </c>
      <c r="F53" s="495">
        <v>37</v>
      </c>
      <c r="G53" s="495">
        <v>37</v>
      </c>
      <c r="H53" s="495">
        <v>41</v>
      </c>
      <c r="I53" s="495">
        <v>44</v>
      </c>
      <c r="J53" s="495">
        <v>38</v>
      </c>
      <c r="K53" s="491" t="s">
        <v>1011</v>
      </c>
      <c r="L53" s="723" t="s">
        <v>2333</v>
      </c>
    </row>
    <row r="54" spans="1:12" ht="19.5" customHeight="1">
      <c r="A54" s="69"/>
      <c r="B54" s="259"/>
      <c r="C54" s="258"/>
      <c r="D54" s="490" t="s">
        <v>2323</v>
      </c>
      <c r="E54" s="490" t="s">
        <v>2323</v>
      </c>
      <c r="F54" s="495">
        <v>38</v>
      </c>
      <c r="G54" s="495">
        <v>38</v>
      </c>
      <c r="H54" s="495">
        <v>42</v>
      </c>
      <c r="I54" s="495">
        <v>45</v>
      </c>
      <c r="J54" s="495">
        <v>39</v>
      </c>
      <c r="K54" s="491" t="s">
        <v>1012</v>
      </c>
      <c r="L54" s="723" t="s">
        <v>2334</v>
      </c>
    </row>
    <row r="55" spans="1:12" ht="19.149999999999999" customHeight="1">
      <c r="A55" s="69"/>
      <c r="B55" s="259"/>
      <c r="C55" s="258"/>
      <c r="D55" s="490" t="s">
        <v>2323</v>
      </c>
      <c r="E55" s="490" t="s">
        <v>2323</v>
      </c>
      <c r="F55" s="495">
        <v>41</v>
      </c>
      <c r="G55" s="495">
        <v>40</v>
      </c>
      <c r="H55" s="495">
        <v>43</v>
      </c>
      <c r="I55" s="495">
        <v>46</v>
      </c>
      <c r="J55" s="760">
        <v>40</v>
      </c>
      <c r="K55" s="491" t="s">
        <v>1014</v>
      </c>
      <c r="L55" s="723" t="s">
        <v>2335</v>
      </c>
    </row>
    <row r="56" spans="1:12" ht="19.5" customHeight="1">
      <c r="A56" s="69"/>
      <c r="B56" s="259"/>
      <c r="C56" s="258"/>
      <c r="D56" s="490" t="s">
        <v>2323</v>
      </c>
      <c r="E56" s="490" t="s">
        <v>2323</v>
      </c>
      <c r="F56" s="495" t="s">
        <v>2123</v>
      </c>
      <c r="G56" s="495">
        <v>41</v>
      </c>
      <c r="H56" s="495">
        <v>44</v>
      </c>
      <c r="I56" s="495">
        <v>47</v>
      </c>
      <c r="J56" s="495">
        <v>41</v>
      </c>
      <c r="K56" s="491" t="s">
        <v>1598</v>
      </c>
      <c r="L56" s="723" t="s">
        <v>2336</v>
      </c>
    </row>
    <row r="57" spans="1:12" ht="19.149999999999999" customHeight="1">
      <c r="A57" s="69"/>
      <c r="B57" s="259"/>
      <c r="C57" s="258"/>
      <c r="D57" s="490" t="s">
        <v>1561</v>
      </c>
      <c r="E57" s="490" t="s">
        <v>1561</v>
      </c>
      <c r="F57" s="495" t="s">
        <v>2123</v>
      </c>
      <c r="G57" s="495" t="s">
        <v>2123</v>
      </c>
      <c r="H57" s="495" t="s">
        <v>2123</v>
      </c>
      <c r="I57" s="495" t="s">
        <v>2123</v>
      </c>
      <c r="J57" s="760">
        <v>42</v>
      </c>
      <c r="K57" s="491" t="s">
        <v>2466</v>
      </c>
      <c r="L57" s="723"/>
    </row>
    <row r="58" spans="1:12" ht="19.5" customHeight="1">
      <c r="A58" s="69"/>
      <c r="B58" s="259"/>
      <c r="C58" s="258"/>
      <c r="D58" s="490" t="s">
        <v>2323</v>
      </c>
      <c r="E58" s="490" t="s">
        <v>2323</v>
      </c>
      <c r="F58" s="495" t="s">
        <v>2123</v>
      </c>
      <c r="G58" s="495">
        <v>43</v>
      </c>
      <c r="H58" s="495">
        <v>45</v>
      </c>
      <c r="I58" s="495" t="s">
        <v>2123</v>
      </c>
      <c r="J58" s="765">
        <v>43</v>
      </c>
      <c r="K58" s="491" t="s">
        <v>1600</v>
      </c>
      <c r="L58" s="723"/>
    </row>
    <row r="59" spans="1:12" ht="19.5" customHeight="1">
      <c r="A59" s="69"/>
      <c r="B59" s="259"/>
      <c r="C59" s="258"/>
      <c r="D59" s="490" t="s">
        <v>2323</v>
      </c>
      <c r="E59" s="490" t="s">
        <v>2323</v>
      </c>
      <c r="F59" s="495">
        <v>39</v>
      </c>
      <c r="G59" s="495">
        <v>39</v>
      </c>
      <c r="H59" s="495">
        <v>49</v>
      </c>
      <c r="I59" s="495">
        <v>48</v>
      </c>
      <c r="J59" s="495">
        <v>44</v>
      </c>
      <c r="K59" s="491" t="s">
        <v>1013</v>
      </c>
      <c r="L59" s="723" t="s">
        <v>2337</v>
      </c>
    </row>
    <row r="60" spans="1:12" ht="19.5" customHeight="1">
      <c r="A60" s="69"/>
      <c r="B60" s="259"/>
      <c r="C60" s="258"/>
      <c r="D60" s="490" t="s">
        <v>2323</v>
      </c>
      <c r="E60" s="490" t="s">
        <v>2323</v>
      </c>
      <c r="F60" s="495" t="s">
        <v>2123</v>
      </c>
      <c r="G60" s="495" t="s">
        <v>2338</v>
      </c>
      <c r="H60" s="495" t="s">
        <v>2031</v>
      </c>
      <c r="I60" s="495" t="s">
        <v>2260</v>
      </c>
      <c r="J60" s="495" t="s">
        <v>2522</v>
      </c>
      <c r="K60" s="491" t="s">
        <v>1907</v>
      </c>
      <c r="L60" s="723" t="s">
        <v>2339</v>
      </c>
    </row>
    <row r="61" spans="1:12" ht="19.5" customHeight="1">
      <c r="A61" s="69"/>
      <c r="B61" s="259"/>
      <c r="C61" s="258"/>
      <c r="D61" s="490" t="s">
        <v>2323</v>
      </c>
      <c r="E61" s="490" t="s">
        <v>2323</v>
      </c>
      <c r="F61" s="495" t="s">
        <v>2123</v>
      </c>
      <c r="G61" s="495" t="s">
        <v>2340</v>
      </c>
      <c r="H61" s="495" t="s">
        <v>2032</v>
      </c>
      <c r="I61" s="495" t="s">
        <v>2261</v>
      </c>
      <c r="J61" s="495" t="s">
        <v>2523</v>
      </c>
      <c r="K61" s="491" t="s">
        <v>1906</v>
      </c>
      <c r="L61" s="723" t="s">
        <v>2341</v>
      </c>
    </row>
    <row r="62" spans="1:12" ht="19.5" customHeight="1">
      <c r="A62" s="69"/>
      <c r="B62" s="259"/>
      <c r="C62" s="258"/>
      <c r="D62" s="490" t="s">
        <v>2323</v>
      </c>
      <c r="E62" s="490" t="s">
        <v>2323</v>
      </c>
      <c r="F62" s="495" t="s">
        <v>2123</v>
      </c>
      <c r="G62" s="495">
        <v>44</v>
      </c>
      <c r="H62" s="495">
        <v>46</v>
      </c>
      <c r="I62" s="495">
        <v>50</v>
      </c>
      <c r="J62" s="495">
        <v>46</v>
      </c>
      <c r="K62" s="491" t="s">
        <v>1599</v>
      </c>
      <c r="L62" s="723" t="s">
        <v>2342</v>
      </c>
    </row>
    <row r="63" spans="1:12" ht="19.5" customHeight="1">
      <c r="A63" s="69"/>
      <c r="B63" s="259"/>
      <c r="C63" s="258"/>
      <c r="D63" s="490" t="s">
        <v>2323</v>
      </c>
      <c r="E63" s="490" t="s">
        <v>2323</v>
      </c>
      <c r="F63" s="495" t="s">
        <v>2123</v>
      </c>
      <c r="G63" s="495">
        <v>45</v>
      </c>
      <c r="H63" s="495">
        <v>47</v>
      </c>
      <c r="I63" s="495">
        <v>51</v>
      </c>
      <c r="J63" s="495">
        <v>47</v>
      </c>
      <c r="K63" s="491" t="s">
        <v>1855</v>
      </c>
      <c r="L63" s="723" t="s">
        <v>2343</v>
      </c>
    </row>
    <row r="64" spans="1:12" ht="19.5" customHeight="1">
      <c r="A64" s="69"/>
      <c r="B64" s="259"/>
      <c r="C64" s="258"/>
      <c r="D64" s="490" t="s">
        <v>2323</v>
      </c>
      <c r="E64" s="490" t="s">
        <v>2323</v>
      </c>
      <c r="F64" s="495" t="s">
        <v>2123</v>
      </c>
      <c r="G64" s="495" t="s">
        <v>2123</v>
      </c>
      <c r="H64" s="495">
        <v>48</v>
      </c>
      <c r="I64" s="495">
        <v>52</v>
      </c>
      <c r="J64" s="495">
        <v>48</v>
      </c>
      <c r="K64" s="491" t="s">
        <v>1909</v>
      </c>
      <c r="L64" s="723" t="s">
        <v>2344</v>
      </c>
    </row>
    <row r="65" spans="1:12" ht="19.5" customHeight="1">
      <c r="A65" s="69"/>
      <c r="B65" s="259"/>
      <c r="C65" s="258"/>
      <c r="D65" s="490" t="s">
        <v>2345</v>
      </c>
      <c r="E65" s="490" t="s">
        <v>2345</v>
      </c>
      <c r="F65" s="495">
        <v>43</v>
      </c>
      <c r="G65" s="495">
        <v>46</v>
      </c>
      <c r="H65" s="495">
        <v>51</v>
      </c>
      <c r="I65" s="495">
        <v>53</v>
      </c>
      <c r="J65" s="495">
        <v>49</v>
      </c>
      <c r="K65" s="491" t="s">
        <v>1016</v>
      </c>
      <c r="L65" s="723" t="s">
        <v>2346</v>
      </c>
    </row>
    <row r="66" spans="1:12" ht="24.75">
      <c r="A66" s="69"/>
      <c r="B66" s="548" t="s">
        <v>208</v>
      </c>
      <c r="C66" s="549"/>
      <c r="D66" s="549"/>
      <c r="E66" s="549"/>
      <c r="F66" s="549"/>
      <c r="G66" s="549"/>
      <c r="H66" s="549"/>
      <c r="I66" s="549"/>
      <c r="J66" s="777"/>
      <c r="K66" s="549"/>
      <c r="L66" s="720"/>
    </row>
    <row r="67" spans="1:12" ht="18.75">
      <c r="A67" s="69"/>
      <c r="B67" s="300" t="s">
        <v>222</v>
      </c>
      <c r="C67" s="487"/>
      <c r="D67" s="301"/>
      <c r="E67" s="301"/>
      <c r="F67" s="301"/>
      <c r="G67" s="301"/>
      <c r="H67" s="301"/>
      <c r="I67" s="301"/>
      <c r="J67" s="780"/>
      <c r="K67" s="61"/>
      <c r="L67" s="726"/>
    </row>
    <row r="68" spans="1:12" ht="19.5" customHeight="1">
      <c r="B68" s="545"/>
      <c r="C68" s="574"/>
      <c r="D68" s="489" t="s">
        <v>2345</v>
      </c>
      <c r="E68" s="489" t="s">
        <v>2345</v>
      </c>
      <c r="F68" s="575" t="s">
        <v>2123</v>
      </c>
      <c r="G68" s="575">
        <v>47</v>
      </c>
      <c r="H68" s="575">
        <v>52</v>
      </c>
      <c r="I68" s="575">
        <v>56</v>
      </c>
      <c r="J68" s="493">
        <v>50</v>
      </c>
      <c r="K68" s="63" t="s">
        <v>2347</v>
      </c>
      <c r="L68" s="727" t="s">
        <v>2348</v>
      </c>
    </row>
    <row r="69" spans="1:12" ht="19.5" customHeight="1">
      <c r="A69" s="69"/>
      <c r="B69" s="90"/>
      <c r="C69" s="64"/>
      <c r="D69" s="489" t="s">
        <v>2323</v>
      </c>
      <c r="E69" s="489" t="s">
        <v>2323</v>
      </c>
      <c r="F69" s="493">
        <v>44</v>
      </c>
      <c r="G69" s="493">
        <v>48</v>
      </c>
      <c r="H69" s="493">
        <v>53</v>
      </c>
      <c r="I69" s="493">
        <v>57</v>
      </c>
      <c r="J69" s="493">
        <v>51</v>
      </c>
      <c r="K69" s="63" t="s">
        <v>1017</v>
      </c>
      <c r="L69" s="727" t="s">
        <v>2349</v>
      </c>
    </row>
    <row r="70" spans="1:12" ht="19.5" customHeight="1">
      <c r="A70" s="69"/>
      <c r="B70" s="545"/>
      <c r="C70" s="64"/>
      <c r="D70" s="489" t="s">
        <v>2323</v>
      </c>
      <c r="E70" s="489" t="s">
        <v>2323</v>
      </c>
      <c r="F70" s="493">
        <v>45</v>
      </c>
      <c r="G70" s="493">
        <v>49</v>
      </c>
      <c r="H70" s="493">
        <v>54</v>
      </c>
      <c r="I70" s="493">
        <v>58</v>
      </c>
      <c r="J70" s="493">
        <v>52</v>
      </c>
      <c r="K70" s="63" t="s">
        <v>2350</v>
      </c>
      <c r="L70" s="727" t="s">
        <v>2351</v>
      </c>
    </row>
    <row r="71" spans="1:12" ht="19.5" customHeight="1">
      <c r="A71" s="69"/>
      <c r="B71" s="90"/>
      <c r="C71" s="64"/>
      <c r="D71" s="489" t="s">
        <v>2310</v>
      </c>
      <c r="E71" s="489" t="s">
        <v>2310</v>
      </c>
      <c r="F71" s="493" t="s">
        <v>2352</v>
      </c>
      <c r="G71" s="493">
        <v>51</v>
      </c>
      <c r="H71" s="493">
        <v>56</v>
      </c>
      <c r="I71" s="495">
        <v>59</v>
      </c>
      <c r="J71" s="493">
        <v>53</v>
      </c>
      <c r="K71" s="63" t="s">
        <v>2416</v>
      </c>
      <c r="L71" s="727" t="s">
        <v>2417</v>
      </c>
    </row>
    <row r="72" spans="1:12" ht="19.5" customHeight="1">
      <c r="A72" s="69"/>
      <c r="B72" s="90"/>
      <c r="C72" s="64"/>
      <c r="D72" s="489" t="s">
        <v>2310</v>
      </c>
      <c r="E72" s="489" t="s">
        <v>2310</v>
      </c>
      <c r="F72" s="493">
        <v>47</v>
      </c>
      <c r="G72" s="493">
        <v>52</v>
      </c>
      <c r="H72" s="493">
        <v>57</v>
      </c>
      <c r="I72" s="493">
        <v>60</v>
      </c>
      <c r="J72" s="493">
        <v>54</v>
      </c>
      <c r="K72" s="63" t="s">
        <v>1018</v>
      </c>
      <c r="L72" s="727" t="s">
        <v>2353</v>
      </c>
    </row>
    <row r="73" spans="1:12" ht="19.5" customHeight="1">
      <c r="A73" s="69"/>
      <c r="B73" s="90"/>
      <c r="C73" s="64"/>
      <c r="D73" s="489" t="s">
        <v>2310</v>
      </c>
      <c r="E73" s="489" t="s">
        <v>2310</v>
      </c>
      <c r="F73" s="493">
        <v>48</v>
      </c>
      <c r="G73" s="493">
        <v>53</v>
      </c>
      <c r="H73" s="493">
        <v>58</v>
      </c>
      <c r="I73" s="493">
        <v>61</v>
      </c>
      <c r="J73" s="493">
        <v>55</v>
      </c>
      <c r="K73" s="63" t="s">
        <v>1019</v>
      </c>
      <c r="L73" s="727" t="s">
        <v>2354</v>
      </c>
    </row>
    <row r="74" spans="1:12" ht="19.5" customHeight="1">
      <c r="A74" s="69"/>
      <c r="B74" s="90"/>
      <c r="C74" s="64"/>
      <c r="D74" s="489" t="s">
        <v>2310</v>
      </c>
      <c r="E74" s="489" t="s">
        <v>2310</v>
      </c>
      <c r="F74" s="493">
        <v>49</v>
      </c>
      <c r="G74" s="493">
        <v>54</v>
      </c>
      <c r="H74" s="493">
        <v>59</v>
      </c>
      <c r="I74" s="493">
        <v>62</v>
      </c>
      <c r="J74" s="493">
        <v>56</v>
      </c>
      <c r="K74" s="63" t="s">
        <v>1020</v>
      </c>
      <c r="L74" s="727" t="s">
        <v>2355</v>
      </c>
    </row>
    <row r="75" spans="1:12" ht="19.5" customHeight="1">
      <c r="A75" s="69"/>
      <c r="B75" s="90"/>
      <c r="C75" s="64"/>
      <c r="D75" s="489" t="s">
        <v>2310</v>
      </c>
      <c r="E75" s="489" t="s">
        <v>2310</v>
      </c>
      <c r="F75" s="493">
        <v>50</v>
      </c>
      <c r="G75" s="493">
        <v>55</v>
      </c>
      <c r="H75" s="493">
        <v>60</v>
      </c>
      <c r="I75" s="493">
        <v>63</v>
      </c>
      <c r="J75" s="493">
        <v>57</v>
      </c>
      <c r="K75" s="63" t="s">
        <v>1021</v>
      </c>
      <c r="L75" s="727" t="s">
        <v>2356</v>
      </c>
    </row>
    <row r="76" spans="1:12" ht="18.75">
      <c r="A76" s="69"/>
      <c r="B76" s="300" t="s">
        <v>1022</v>
      </c>
      <c r="C76" s="487"/>
      <c r="D76" s="301"/>
      <c r="E76" s="301"/>
      <c r="F76" s="301"/>
      <c r="G76" s="301"/>
      <c r="H76" s="301"/>
      <c r="I76" s="301"/>
      <c r="J76" s="780"/>
      <c r="K76" s="61"/>
      <c r="L76" s="726"/>
    </row>
    <row r="77" spans="1:12" ht="19.5" customHeight="1">
      <c r="A77" s="69"/>
      <c r="B77" s="90"/>
      <c r="C77" s="64"/>
      <c r="D77" s="489" t="s">
        <v>2323</v>
      </c>
      <c r="E77" s="489" t="s">
        <v>2323</v>
      </c>
      <c r="F77" s="493">
        <v>51</v>
      </c>
      <c r="G77" s="493">
        <v>56</v>
      </c>
      <c r="H77" s="493">
        <v>61</v>
      </c>
      <c r="I77" s="493">
        <v>64</v>
      </c>
      <c r="J77" s="493">
        <v>58</v>
      </c>
      <c r="K77" s="63" t="s">
        <v>1023</v>
      </c>
      <c r="L77" s="727" t="s">
        <v>2357</v>
      </c>
    </row>
    <row r="78" spans="1:12" ht="19.5" customHeight="1">
      <c r="A78" s="69"/>
      <c r="B78" s="90"/>
      <c r="C78" s="64"/>
      <c r="D78" s="489" t="s">
        <v>2323</v>
      </c>
      <c r="E78" s="489" t="s">
        <v>2323</v>
      </c>
      <c r="F78" s="493">
        <v>52</v>
      </c>
      <c r="G78" s="493">
        <v>57</v>
      </c>
      <c r="H78" s="493">
        <v>62</v>
      </c>
      <c r="I78" s="493">
        <v>65</v>
      </c>
      <c r="J78" s="493">
        <v>59</v>
      </c>
      <c r="K78" s="63" t="s">
        <v>1024</v>
      </c>
      <c r="L78" s="727" t="s">
        <v>2358</v>
      </c>
    </row>
    <row r="79" spans="1:12" ht="18.75">
      <c r="A79" s="69"/>
      <c r="B79" s="300" t="s">
        <v>223</v>
      </c>
      <c r="C79" s="487"/>
      <c r="D79" s="301"/>
      <c r="E79" s="301"/>
      <c r="F79" s="301"/>
      <c r="G79" s="301"/>
      <c r="H79" s="301"/>
      <c r="I79" s="301"/>
      <c r="J79" s="780"/>
      <c r="K79" s="61"/>
      <c r="L79" s="726"/>
    </row>
    <row r="80" spans="1:12" ht="19.5" customHeight="1">
      <c r="A80" s="69"/>
      <c r="B80" s="90"/>
      <c r="C80" s="64"/>
      <c r="D80" s="489" t="s">
        <v>2323</v>
      </c>
      <c r="E80" s="489" t="s">
        <v>2323</v>
      </c>
      <c r="F80" s="493">
        <v>53</v>
      </c>
      <c r="G80" s="493">
        <v>58</v>
      </c>
      <c r="H80" s="493">
        <v>63</v>
      </c>
      <c r="I80" s="493">
        <v>66</v>
      </c>
      <c r="J80" s="493">
        <v>60</v>
      </c>
      <c r="K80" s="63" t="s">
        <v>1025</v>
      </c>
      <c r="L80" s="727" t="s">
        <v>2359</v>
      </c>
    </row>
    <row r="81" spans="1:12" ht="19.5" customHeight="1">
      <c r="A81" s="69"/>
      <c r="B81" s="90"/>
      <c r="C81" s="64"/>
      <c r="D81" s="489" t="s">
        <v>2323</v>
      </c>
      <c r="E81" s="489" t="s">
        <v>2323</v>
      </c>
      <c r="F81" s="493">
        <v>54</v>
      </c>
      <c r="G81" s="493">
        <v>59</v>
      </c>
      <c r="H81" s="493">
        <v>64</v>
      </c>
      <c r="I81" s="493">
        <v>67</v>
      </c>
      <c r="J81" s="493">
        <v>61</v>
      </c>
      <c r="K81" s="63" t="s">
        <v>1026</v>
      </c>
      <c r="L81" s="727" t="s">
        <v>2360</v>
      </c>
    </row>
    <row r="82" spans="1:12" ht="19.5" customHeight="1">
      <c r="A82" s="69"/>
      <c r="B82" s="90"/>
      <c r="C82" s="64"/>
      <c r="D82" s="489" t="s">
        <v>2323</v>
      </c>
      <c r="E82" s="489" t="s">
        <v>2323</v>
      </c>
      <c r="F82" s="493">
        <v>55</v>
      </c>
      <c r="G82" s="493">
        <v>60</v>
      </c>
      <c r="H82" s="493">
        <v>65</v>
      </c>
      <c r="I82" s="493">
        <v>68</v>
      </c>
      <c r="J82" s="493">
        <v>62</v>
      </c>
      <c r="K82" s="63" t="s">
        <v>1027</v>
      </c>
      <c r="L82" s="727" t="s">
        <v>2361</v>
      </c>
    </row>
    <row r="83" spans="1:12" ht="19.5" customHeight="1">
      <c r="A83" s="69"/>
      <c r="B83" s="90"/>
      <c r="C83" s="64"/>
      <c r="D83" s="489" t="s">
        <v>2323</v>
      </c>
      <c r="E83" s="489" t="s">
        <v>2323</v>
      </c>
      <c r="F83" s="493">
        <v>56</v>
      </c>
      <c r="G83" s="493">
        <v>61</v>
      </c>
      <c r="H83" s="493">
        <v>66</v>
      </c>
      <c r="I83" s="493">
        <v>69</v>
      </c>
      <c r="J83" s="493">
        <v>63</v>
      </c>
      <c r="K83" s="63" t="s">
        <v>1028</v>
      </c>
      <c r="L83" s="727" t="s">
        <v>2362</v>
      </c>
    </row>
    <row r="84" spans="1:12" ht="18.75">
      <c r="A84" s="69"/>
      <c r="B84" s="300" t="s">
        <v>1029</v>
      </c>
      <c r="C84" s="487"/>
      <c r="D84" s="301"/>
      <c r="E84" s="301"/>
      <c r="F84" s="301"/>
      <c r="G84" s="301"/>
      <c r="H84" s="301"/>
      <c r="I84" s="301"/>
      <c r="J84" s="780"/>
      <c r="K84" s="61"/>
      <c r="L84" s="726"/>
    </row>
    <row r="85" spans="1:12" ht="19.5" customHeight="1">
      <c r="A85" s="69"/>
      <c r="B85" s="90"/>
      <c r="C85" s="64"/>
      <c r="D85" s="489" t="s">
        <v>2323</v>
      </c>
      <c r="E85" s="489" t="s">
        <v>2323</v>
      </c>
      <c r="F85" s="493">
        <v>57</v>
      </c>
      <c r="G85" s="493">
        <v>62</v>
      </c>
      <c r="H85" s="493">
        <v>67</v>
      </c>
      <c r="I85" s="495">
        <v>70</v>
      </c>
      <c r="J85" s="495">
        <v>64</v>
      </c>
      <c r="K85" s="63" t="s">
        <v>1030</v>
      </c>
      <c r="L85" s="727" t="s">
        <v>2363</v>
      </c>
    </row>
    <row r="86" spans="1:12" ht="19.5" customHeight="1">
      <c r="A86" s="69"/>
      <c r="B86" s="90"/>
      <c r="C86" s="64"/>
      <c r="D86" s="489" t="s">
        <v>2323</v>
      </c>
      <c r="E86" s="489" t="s">
        <v>2323</v>
      </c>
      <c r="F86" s="493">
        <v>58</v>
      </c>
      <c r="G86" s="493">
        <v>63</v>
      </c>
      <c r="H86" s="493">
        <v>68</v>
      </c>
      <c r="I86" s="495">
        <v>71</v>
      </c>
      <c r="J86" s="495">
        <v>65</v>
      </c>
      <c r="K86" s="63" t="s">
        <v>1031</v>
      </c>
      <c r="L86" s="727" t="s">
        <v>2364</v>
      </c>
    </row>
    <row r="87" spans="1:12" ht="19.5" customHeight="1">
      <c r="A87" s="69"/>
      <c r="B87" s="90"/>
      <c r="C87" s="64"/>
      <c r="D87" s="489" t="s">
        <v>2323</v>
      </c>
      <c r="E87" s="489" t="s">
        <v>2323</v>
      </c>
      <c r="F87" s="493">
        <v>59</v>
      </c>
      <c r="G87" s="493">
        <v>64</v>
      </c>
      <c r="H87" s="493">
        <v>69</v>
      </c>
      <c r="I87" s="495">
        <v>72</v>
      </c>
      <c r="J87" s="495">
        <v>66</v>
      </c>
      <c r="K87" s="63" t="s">
        <v>1032</v>
      </c>
      <c r="L87" s="727" t="s">
        <v>2365</v>
      </c>
    </row>
    <row r="88" spans="1:12" s="49" customFormat="1" ht="19.5">
      <c r="A88" s="69"/>
      <c r="B88" s="300" t="s">
        <v>1033</v>
      </c>
      <c r="C88" s="487"/>
      <c r="D88" s="301"/>
      <c r="E88" s="301"/>
      <c r="F88" s="301"/>
      <c r="G88" s="301"/>
      <c r="H88" s="301"/>
      <c r="I88" s="301"/>
      <c r="J88" s="780"/>
      <c r="K88" s="61"/>
      <c r="L88" s="726"/>
    </row>
    <row r="89" spans="1:12" ht="19.5" customHeight="1">
      <c r="A89" s="69"/>
      <c r="B89" s="90"/>
      <c r="C89" s="64"/>
      <c r="D89" s="489" t="s">
        <v>2323</v>
      </c>
      <c r="E89" s="489" t="s">
        <v>2323</v>
      </c>
      <c r="F89" s="493">
        <v>60</v>
      </c>
      <c r="G89" s="493">
        <v>65</v>
      </c>
      <c r="H89" s="493">
        <v>70</v>
      </c>
      <c r="I89" s="493">
        <v>73</v>
      </c>
      <c r="J89" s="493">
        <v>67</v>
      </c>
      <c r="K89" s="63" t="s">
        <v>1034</v>
      </c>
      <c r="L89" s="727" t="s">
        <v>2366</v>
      </c>
    </row>
    <row r="90" spans="1:12" s="49" customFormat="1" ht="19.5">
      <c r="A90" s="69"/>
      <c r="B90" s="300" t="s">
        <v>364</v>
      </c>
      <c r="C90" s="487"/>
      <c r="D90" s="301"/>
      <c r="E90" s="301"/>
      <c r="F90" s="301"/>
      <c r="G90" s="301"/>
      <c r="H90" s="301"/>
      <c r="I90" s="301"/>
      <c r="J90" s="780"/>
      <c r="K90" s="61"/>
      <c r="L90" s="726"/>
    </row>
    <row r="91" spans="1:12" ht="19.5" customHeight="1">
      <c r="A91" s="69"/>
      <c r="B91" s="90"/>
      <c r="C91" s="64"/>
      <c r="D91" s="489" t="s">
        <v>2323</v>
      </c>
      <c r="E91" s="489" t="s">
        <v>2323</v>
      </c>
      <c r="F91" s="493" t="s">
        <v>2123</v>
      </c>
      <c r="G91" s="493">
        <v>67</v>
      </c>
      <c r="H91" s="493">
        <v>72</v>
      </c>
      <c r="I91" s="493">
        <v>74</v>
      </c>
      <c r="J91" s="493">
        <v>68</v>
      </c>
      <c r="K91" s="63" t="s">
        <v>1601</v>
      </c>
      <c r="L91" s="727" t="s">
        <v>2367</v>
      </c>
    </row>
    <row r="92" spans="1:12" ht="19.5" customHeight="1">
      <c r="A92" s="69"/>
      <c r="B92" s="90"/>
      <c r="C92" s="64"/>
      <c r="D92" s="489" t="s">
        <v>2323</v>
      </c>
      <c r="E92" s="489" t="s">
        <v>2323</v>
      </c>
      <c r="F92" s="493" t="s">
        <v>2123</v>
      </c>
      <c r="G92" s="493" t="s">
        <v>2123</v>
      </c>
      <c r="H92" s="493">
        <v>73</v>
      </c>
      <c r="I92" s="493">
        <v>75</v>
      </c>
      <c r="J92" s="493">
        <v>69</v>
      </c>
      <c r="K92" s="63" t="s">
        <v>1910</v>
      </c>
      <c r="L92" s="727" t="s">
        <v>2368</v>
      </c>
    </row>
    <row r="93" spans="1:12" ht="19.5" customHeight="1">
      <c r="A93" s="69"/>
      <c r="B93" s="90"/>
      <c r="C93" s="64"/>
      <c r="D93" s="489" t="s">
        <v>2323</v>
      </c>
      <c r="E93" s="489" t="s">
        <v>2323</v>
      </c>
      <c r="F93" s="493" t="s">
        <v>2123</v>
      </c>
      <c r="G93" s="493" t="s">
        <v>2123</v>
      </c>
      <c r="H93" s="493">
        <v>74</v>
      </c>
      <c r="I93" s="493">
        <v>76</v>
      </c>
      <c r="J93" s="493">
        <v>70</v>
      </c>
      <c r="K93" s="63" t="s">
        <v>1911</v>
      </c>
      <c r="L93" s="727" t="s">
        <v>2369</v>
      </c>
    </row>
    <row r="94" spans="1:12" ht="19.5" customHeight="1">
      <c r="A94" s="69"/>
      <c r="B94" s="90"/>
      <c r="C94" s="64"/>
      <c r="D94" s="489" t="s">
        <v>2323</v>
      </c>
      <c r="E94" s="489" t="s">
        <v>2323</v>
      </c>
      <c r="F94" s="493" t="s">
        <v>2123</v>
      </c>
      <c r="G94" s="493" t="s">
        <v>2123</v>
      </c>
      <c r="H94" s="493">
        <v>75</v>
      </c>
      <c r="I94" s="493">
        <v>77</v>
      </c>
      <c r="J94" s="493">
        <v>71</v>
      </c>
      <c r="K94" s="63" t="s">
        <v>1912</v>
      </c>
      <c r="L94" s="727" t="s">
        <v>2370</v>
      </c>
    </row>
    <row r="95" spans="1:12" ht="19.5" customHeight="1">
      <c r="A95" s="69"/>
      <c r="B95" s="90"/>
      <c r="C95" s="64"/>
      <c r="D95" s="489" t="s">
        <v>2323</v>
      </c>
      <c r="E95" s="489" t="s">
        <v>2323</v>
      </c>
      <c r="F95" s="493" t="s">
        <v>2123</v>
      </c>
      <c r="G95" s="493">
        <v>68</v>
      </c>
      <c r="H95" s="493" t="s">
        <v>2033</v>
      </c>
      <c r="I95" s="493" t="s">
        <v>2262</v>
      </c>
      <c r="J95" s="493" t="s">
        <v>2495</v>
      </c>
      <c r="K95" s="63" t="s">
        <v>1923</v>
      </c>
      <c r="L95" s="727" t="s">
        <v>2371</v>
      </c>
    </row>
    <row r="96" spans="1:12" ht="19.5" customHeight="1">
      <c r="A96" s="69"/>
      <c r="B96" s="90"/>
      <c r="C96" s="64"/>
      <c r="D96" s="489" t="s">
        <v>2323</v>
      </c>
      <c r="E96" s="489" t="s">
        <v>2323</v>
      </c>
      <c r="F96" s="493" t="s">
        <v>2123</v>
      </c>
      <c r="G96" s="493">
        <v>68</v>
      </c>
      <c r="H96" s="493" t="s">
        <v>2034</v>
      </c>
      <c r="I96" s="493" t="s">
        <v>2263</v>
      </c>
      <c r="J96" s="493" t="s">
        <v>2496</v>
      </c>
      <c r="K96" s="63" t="s">
        <v>1922</v>
      </c>
      <c r="L96" s="727" t="s">
        <v>2372</v>
      </c>
    </row>
    <row r="97" spans="1:12" ht="19.5" customHeight="1">
      <c r="A97" s="69"/>
      <c r="B97" s="90"/>
      <c r="C97" s="64"/>
      <c r="D97" s="489" t="s">
        <v>2323</v>
      </c>
      <c r="E97" s="489" t="s">
        <v>2323</v>
      </c>
      <c r="F97" s="493" t="s">
        <v>2123</v>
      </c>
      <c r="G97" s="493">
        <v>68</v>
      </c>
      <c r="H97" s="493" t="s">
        <v>2035</v>
      </c>
      <c r="I97" s="495" t="s">
        <v>2264</v>
      </c>
      <c r="J97" s="493" t="s">
        <v>2497</v>
      </c>
      <c r="K97" s="63" t="s">
        <v>1921</v>
      </c>
      <c r="L97" s="727" t="s">
        <v>2373</v>
      </c>
    </row>
    <row r="98" spans="1:12" ht="19.5" customHeight="1">
      <c r="A98" s="69"/>
      <c r="B98" s="90"/>
      <c r="C98" s="64"/>
      <c r="D98" s="489" t="s">
        <v>2323</v>
      </c>
      <c r="E98" s="489" t="s">
        <v>2323</v>
      </c>
      <c r="F98" s="493" t="s">
        <v>2123</v>
      </c>
      <c r="G98" s="493" t="s">
        <v>2123</v>
      </c>
      <c r="H98" s="493" t="s">
        <v>2037</v>
      </c>
      <c r="I98" s="493" t="s">
        <v>2265</v>
      </c>
      <c r="J98" s="493" t="s">
        <v>2500</v>
      </c>
      <c r="K98" s="63" t="s">
        <v>1919</v>
      </c>
      <c r="L98" s="727" t="s">
        <v>2374</v>
      </c>
    </row>
    <row r="99" spans="1:12" ht="19.5" customHeight="1">
      <c r="A99" s="69"/>
      <c r="B99" s="90"/>
      <c r="C99" s="64"/>
      <c r="D99" s="489" t="s">
        <v>2323</v>
      </c>
      <c r="E99" s="489" t="s">
        <v>2323</v>
      </c>
      <c r="F99" s="493" t="s">
        <v>2123</v>
      </c>
      <c r="G99" s="493">
        <v>69</v>
      </c>
      <c r="H99" s="493" t="s">
        <v>2040</v>
      </c>
      <c r="I99" s="493" t="s">
        <v>2266</v>
      </c>
      <c r="J99" s="493" t="s">
        <v>2502</v>
      </c>
      <c r="K99" s="63" t="s">
        <v>1924</v>
      </c>
      <c r="L99" s="727" t="s">
        <v>2375</v>
      </c>
    </row>
    <row r="100" spans="1:12" ht="19.5" customHeight="1">
      <c r="A100" s="69"/>
      <c r="B100" s="90"/>
      <c r="C100" s="64"/>
      <c r="D100" s="489" t="s">
        <v>2323</v>
      </c>
      <c r="E100" s="489" t="s">
        <v>2323</v>
      </c>
      <c r="F100" s="493">
        <v>42</v>
      </c>
      <c r="G100" s="493">
        <v>70</v>
      </c>
      <c r="H100" s="493">
        <v>77</v>
      </c>
      <c r="I100" s="493">
        <v>79</v>
      </c>
      <c r="J100" s="493">
        <v>73</v>
      </c>
      <c r="K100" s="63" t="s">
        <v>1015</v>
      </c>
      <c r="L100" s="727" t="s">
        <v>2376</v>
      </c>
    </row>
    <row r="101" spans="1:12" ht="24.75">
      <c r="A101" s="69"/>
      <c r="B101" s="303" t="s">
        <v>1602</v>
      </c>
      <c r="C101" s="304"/>
      <c r="D101" s="304"/>
      <c r="E101" s="304"/>
      <c r="F101" s="304"/>
      <c r="G101" s="304"/>
      <c r="H101" s="304"/>
      <c r="I101" s="304"/>
      <c r="J101" s="781"/>
      <c r="K101" s="304"/>
      <c r="L101" s="728"/>
    </row>
    <row r="102" spans="1:12" ht="18.75">
      <c r="A102" s="69"/>
      <c r="B102" s="300" t="s">
        <v>1035</v>
      </c>
      <c r="C102" s="487"/>
      <c r="D102" s="301"/>
      <c r="E102" s="301"/>
      <c r="F102" s="301"/>
      <c r="G102" s="301"/>
      <c r="H102" s="301"/>
      <c r="I102" s="301"/>
      <c r="J102" s="780"/>
      <c r="K102" s="301"/>
      <c r="L102" s="729"/>
    </row>
    <row r="103" spans="1:12" s="49" customFormat="1" ht="19.5" customHeight="1">
      <c r="A103" s="69"/>
      <c r="B103" s="90"/>
      <c r="C103" s="64"/>
      <c r="D103" s="489" t="s">
        <v>2323</v>
      </c>
      <c r="E103" s="489" t="s">
        <v>2323</v>
      </c>
      <c r="F103" s="493">
        <v>62</v>
      </c>
      <c r="G103" s="493">
        <v>71</v>
      </c>
      <c r="H103" s="493">
        <v>78</v>
      </c>
      <c r="I103" s="493">
        <v>80</v>
      </c>
      <c r="J103" s="493">
        <v>74</v>
      </c>
      <c r="K103" s="63" t="s">
        <v>1036</v>
      </c>
      <c r="L103" s="727" t="s">
        <v>2377</v>
      </c>
    </row>
    <row r="104" spans="1:12" ht="19.5" customHeight="1">
      <c r="A104" s="69"/>
      <c r="B104" s="90"/>
      <c r="C104" s="64"/>
      <c r="D104" s="489" t="s">
        <v>2323</v>
      </c>
      <c r="E104" s="489" t="s">
        <v>2323</v>
      </c>
      <c r="F104" s="493">
        <v>63</v>
      </c>
      <c r="G104" s="493">
        <v>72</v>
      </c>
      <c r="H104" s="493">
        <v>79</v>
      </c>
      <c r="I104" s="493">
        <v>81</v>
      </c>
      <c r="J104" s="493">
        <v>75</v>
      </c>
      <c r="K104" s="63" t="s">
        <v>1037</v>
      </c>
      <c r="L104" s="727" t="s">
        <v>2378</v>
      </c>
    </row>
    <row r="105" spans="1:12" ht="19.5" customHeight="1">
      <c r="A105" s="69"/>
      <c r="B105" s="90"/>
      <c r="C105" s="64"/>
      <c r="D105" s="489" t="s">
        <v>2323</v>
      </c>
      <c r="E105" s="489" t="s">
        <v>2323</v>
      </c>
      <c r="F105" s="493">
        <v>64</v>
      </c>
      <c r="G105" s="493">
        <v>73</v>
      </c>
      <c r="H105" s="493">
        <v>80</v>
      </c>
      <c r="I105" s="493">
        <v>82</v>
      </c>
      <c r="J105" s="493">
        <v>76</v>
      </c>
      <c r="K105" s="63" t="s">
        <v>1038</v>
      </c>
      <c r="L105" s="727" t="s">
        <v>2379</v>
      </c>
    </row>
    <row r="106" spans="1:12" ht="19.5" customHeight="1">
      <c r="A106" s="69"/>
      <c r="B106" s="90"/>
      <c r="C106" s="64"/>
      <c r="D106" s="489" t="s">
        <v>2323</v>
      </c>
      <c r="E106" s="489" t="s">
        <v>2323</v>
      </c>
      <c r="F106" s="493">
        <v>65</v>
      </c>
      <c r="G106" s="493">
        <v>74</v>
      </c>
      <c r="H106" s="493">
        <v>81</v>
      </c>
      <c r="I106" s="493">
        <v>83</v>
      </c>
      <c r="J106" s="493">
        <v>77</v>
      </c>
      <c r="K106" s="63" t="s">
        <v>1039</v>
      </c>
      <c r="L106" s="727" t="s">
        <v>2380</v>
      </c>
    </row>
    <row r="107" spans="1:12" ht="18.75">
      <c r="A107" s="69"/>
      <c r="B107" s="300" t="s">
        <v>1040</v>
      </c>
      <c r="C107" s="487"/>
      <c r="D107" s="301"/>
      <c r="E107" s="301"/>
      <c r="F107" s="301"/>
      <c r="G107" s="301"/>
      <c r="H107" s="301"/>
      <c r="I107" s="301"/>
      <c r="J107" s="780"/>
      <c r="K107" s="301"/>
      <c r="L107" s="729"/>
    </row>
    <row r="108" spans="1:12" ht="19.5" customHeight="1">
      <c r="A108" s="69"/>
      <c r="B108" s="90"/>
      <c r="C108" s="64"/>
      <c r="D108" s="489" t="s">
        <v>2381</v>
      </c>
      <c r="E108" s="489" t="s">
        <v>2323</v>
      </c>
      <c r="F108" s="493">
        <v>66</v>
      </c>
      <c r="G108" s="493">
        <v>75</v>
      </c>
      <c r="H108" s="493">
        <v>82</v>
      </c>
      <c r="I108" s="493">
        <v>84</v>
      </c>
      <c r="J108" s="493">
        <v>78</v>
      </c>
      <c r="K108" s="63" t="s">
        <v>1041</v>
      </c>
      <c r="L108" s="727" t="s">
        <v>2382</v>
      </c>
    </row>
    <row r="109" spans="1:12" ht="19.5" customHeight="1">
      <c r="A109" s="69"/>
      <c r="B109" s="90"/>
      <c r="C109" s="64"/>
      <c r="D109" s="489" t="s">
        <v>2381</v>
      </c>
      <c r="E109" s="489" t="s">
        <v>2323</v>
      </c>
      <c r="F109" s="493">
        <v>67</v>
      </c>
      <c r="G109" s="493">
        <v>76</v>
      </c>
      <c r="H109" s="493">
        <v>83</v>
      </c>
      <c r="I109" s="493">
        <v>85</v>
      </c>
      <c r="J109" s="493">
        <v>79</v>
      </c>
      <c r="K109" s="63" t="s">
        <v>1042</v>
      </c>
      <c r="L109" s="727" t="s">
        <v>2383</v>
      </c>
    </row>
    <row r="110" spans="1:12" ht="19.5" customHeight="1">
      <c r="A110" s="69"/>
      <c r="B110" s="90"/>
      <c r="C110" s="64"/>
      <c r="D110" s="489" t="s">
        <v>2381</v>
      </c>
      <c r="E110" s="489" t="s">
        <v>2323</v>
      </c>
      <c r="F110" s="493">
        <v>68</v>
      </c>
      <c r="G110" s="493">
        <v>77</v>
      </c>
      <c r="H110" s="493">
        <v>84</v>
      </c>
      <c r="I110" s="493">
        <v>86</v>
      </c>
      <c r="J110" s="493">
        <v>80</v>
      </c>
      <c r="K110" s="63" t="s">
        <v>1043</v>
      </c>
      <c r="L110" s="727" t="s">
        <v>2384</v>
      </c>
    </row>
    <row r="111" spans="1:12" ht="19.5" customHeight="1">
      <c r="A111" s="69"/>
      <c r="B111" s="90"/>
      <c r="C111" s="64"/>
      <c r="D111" s="489" t="s">
        <v>2381</v>
      </c>
      <c r="E111" s="489" t="s">
        <v>2323</v>
      </c>
      <c r="F111" s="493">
        <v>70</v>
      </c>
      <c r="G111" s="493">
        <v>78</v>
      </c>
      <c r="H111" s="493">
        <v>85</v>
      </c>
      <c r="I111" s="493">
        <v>87</v>
      </c>
      <c r="J111" s="493">
        <v>81</v>
      </c>
      <c r="K111" s="63" t="s">
        <v>1044</v>
      </c>
      <c r="L111" s="727" t="s">
        <v>2385</v>
      </c>
    </row>
    <row r="112" spans="1:12" ht="19.5" customHeight="1">
      <c r="A112" s="69"/>
      <c r="B112" s="90"/>
      <c r="C112" s="64"/>
      <c r="D112" s="489" t="s">
        <v>2381</v>
      </c>
      <c r="E112" s="489" t="s">
        <v>2323</v>
      </c>
      <c r="F112" s="493">
        <v>71</v>
      </c>
      <c r="G112" s="493">
        <v>79</v>
      </c>
      <c r="H112" s="493">
        <v>86</v>
      </c>
      <c r="I112" s="493">
        <v>88</v>
      </c>
      <c r="J112" s="493">
        <v>82</v>
      </c>
      <c r="K112" s="63" t="s">
        <v>1045</v>
      </c>
      <c r="L112" s="727" t="s">
        <v>2386</v>
      </c>
    </row>
    <row r="113" spans="1:12" ht="19.5" customHeight="1">
      <c r="A113" s="69"/>
      <c r="B113" s="90"/>
      <c r="C113" s="64"/>
      <c r="D113" s="489" t="s">
        <v>2381</v>
      </c>
      <c r="E113" s="489" t="s">
        <v>2323</v>
      </c>
      <c r="F113" s="493">
        <v>72</v>
      </c>
      <c r="G113" s="493">
        <v>80</v>
      </c>
      <c r="H113" s="493">
        <v>87</v>
      </c>
      <c r="I113" s="493">
        <v>89</v>
      </c>
      <c r="J113" s="493">
        <v>83</v>
      </c>
      <c r="K113" s="63" t="s">
        <v>1046</v>
      </c>
      <c r="L113" s="727" t="s">
        <v>2387</v>
      </c>
    </row>
    <row r="114" spans="1:12" s="302" customFormat="1" ht="19.5" customHeight="1">
      <c r="A114" s="69"/>
      <c r="B114" s="287"/>
      <c r="C114" s="486"/>
      <c r="D114" s="489" t="s">
        <v>2323</v>
      </c>
      <c r="E114" s="489" t="s">
        <v>2323</v>
      </c>
      <c r="F114" s="493">
        <v>73</v>
      </c>
      <c r="G114" s="493">
        <v>81</v>
      </c>
      <c r="H114" s="493">
        <v>88</v>
      </c>
      <c r="I114" s="495">
        <v>90</v>
      </c>
      <c r="J114" s="493">
        <v>84</v>
      </c>
      <c r="K114" s="63" t="s">
        <v>1047</v>
      </c>
      <c r="L114" s="727" t="s">
        <v>2388</v>
      </c>
    </row>
    <row r="115" spans="1:12" s="49" customFormat="1" ht="19.5" customHeight="1">
      <c r="A115" s="69"/>
      <c r="B115" s="287"/>
      <c r="C115" s="486"/>
      <c r="D115" s="489" t="s">
        <v>2323</v>
      </c>
      <c r="E115" s="489" t="s">
        <v>2323</v>
      </c>
      <c r="F115" s="493">
        <v>74</v>
      </c>
      <c r="G115" s="493">
        <v>82</v>
      </c>
      <c r="H115" s="493">
        <v>89</v>
      </c>
      <c r="I115" s="493">
        <v>91</v>
      </c>
      <c r="J115" s="493">
        <v>85</v>
      </c>
      <c r="K115" s="63" t="s">
        <v>1049</v>
      </c>
      <c r="L115" s="727" t="s">
        <v>2389</v>
      </c>
    </row>
    <row r="116" spans="1:12" s="49" customFormat="1" ht="19.5" customHeight="1">
      <c r="A116" s="69"/>
      <c r="B116" s="287"/>
      <c r="C116" s="486"/>
      <c r="D116" s="489" t="s">
        <v>2323</v>
      </c>
      <c r="E116" s="489" t="s">
        <v>2323</v>
      </c>
      <c r="F116" s="493">
        <v>75</v>
      </c>
      <c r="G116" s="493">
        <v>83</v>
      </c>
      <c r="H116" s="493">
        <v>90</v>
      </c>
      <c r="I116" s="495">
        <v>92</v>
      </c>
      <c r="J116" s="493">
        <v>86</v>
      </c>
      <c r="K116" s="63" t="s">
        <v>1050</v>
      </c>
      <c r="L116" s="727" t="s">
        <v>2390</v>
      </c>
    </row>
    <row r="117" spans="1:12" s="49" customFormat="1" ht="24.75">
      <c r="A117" s="69"/>
      <c r="B117" s="303" t="s">
        <v>369</v>
      </c>
      <c r="C117" s="304"/>
      <c r="D117" s="304"/>
      <c r="E117" s="304"/>
      <c r="F117" s="304"/>
      <c r="G117" s="304"/>
      <c r="H117" s="304"/>
      <c r="I117" s="304"/>
      <c r="J117" s="781"/>
      <c r="K117" s="304"/>
      <c r="L117" s="728"/>
    </row>
    <row r="118" spans="1:12" s="49" customFormat="1" ht="19.5" customHeight="1">
      <c r="A118" s="69"/>
      <c r="B118" s="90"/>
      <c r="C118" s="64"/>
      <c r="D118" s="489" t="s">
        <v>2381</v>
      </c>
      <c r="E118" s="489" t="s">
        <v>2323</v>
      </c>
      <c r="F118" s="493">
        <v>77</v>
      </c>
      <c r="G118" s="493">
        <v>84</v>
      </c>
      <c r="H118" s="493">
        <v>91</v>
      </c>
      <c r="I118" s="493">
        <v>93</v>
      </c>
      <c r="J118" s="493">
        <v>87</v>
      </c>
      <c r="K118" s="63" t="s">
        <v>1051</v>
      </c>
      <c r="L118" s="727" t="s">
        <v>2391</v>
      </c>
    </row>
    <row r="119" spans="1:12" ht="19.5" customHeight="1">
      <c r="A119" s="69"/>
      <c r="B119" s="90"/>
      <c r="C119" s="64"/>
      <c r="D119" s="489" t="s">
        <v>2381</v>
      </c>
      <c r="E119" s="489" t="s">
        <v>2323</v>
      </c>
      <c r="F119" s="493">
        <v>78</v>
      </c>
      <c r="G119" s="493">
        <v>85</v>
      </c>
      <c r="H119" s="493">
        <v>92</v>
      </c>
      <c r="I119" s="493">
        <v>94</v>
      </c>
      <c r="J119" s="493">
        <v>88</v>
      </c>
      <c r="K119" s="63" t="s">
        <v>1052</v>
      </c>
      <c r="L119" s="727" t="s">
        <v>2392</v>
      </c>
    </row>
    <row r="120" spans="1:12" s="49" customFormat="1" ht="19.5" customHeight="1">
      <c r="A120" s="69"/>
      <c r="B120" s="90"/>
      <c r="C120" s="64"/>
      <c r="D120" s="489" t="s">
        <v>2323</v>
      </c>
      <c r="E120" s="489" t="s">
        <v>2381</v>
      </c>
      <c r="F120" s="493">
        <v>77</v>
      </c>
      <c r="G120" s="493">
        <v>86</v>
      </c>
      <c r="H120" s="493">
        <v>93</v>
      </c>
      <c r="I120" s="493">
        <v>95</v>
      </c>
      <c r="J120" s="493">
        <v>89</v>
      </c>
      <c r="K120" s="63" t="s">
        <v>1652</v>
      </c>
      <c r="L120" s="727" t="s">
        <v>2393</v>
      </c>
    </row>
    <row r="121" spans="1:12" ht="19.5" customHeight="1">
      <c r="A121" s="69"/>
      <c r="B121" s="90"/>
      <c r="C121" s="64"/>
      <c r="D121" s="489" t="s">
        <v>2323</v>
      </c>
      <c r="E121" s="489" t="s">
        <v>2381</v>
      </c>
      <c r="F121" s="493">
        <v>78</v>
      </c>
      <c r="G121" s="493">
        <v>87</v>
      </c>
      <c r="H121" s="493">
        <v>94</v>
      </c>
      <c r="I121" s="493">
        <v>96</v>
      </c>
      <c r="J121" s="493">
        <v>90</v>
      </c>
      <c r="K121" s="63" t="s">
        <v>1653</v>
      </c>
      <c r="L121" s="727" t="s">
        <v>2394</v>
      </c>
    </row>
    <row r="122" spans="1:12" s="49" customFormat="1" ht="24.75">
      <c r="A122" s="69"/>
      <c r="B122" s="305" t="s">
        <v>2395</v>
      </c>
      <c r="C122" s="306"/>
      <c r="D122" s="306"/>
      <c r="E122" s="306"/>
      <c r="F122" s="306"/>
      <c r="G122" s="306"/>
      <c r="H122" s="304"/>
      <c r="I122" s="306"/>
      <c r="J122" s="782"/>
      <c r="K122" s="306"/>
      <c r="L122" s="730"/>
    </row>
    <row r="123" spans="1:12" ht="19.5" customHeight="1">
      <c r="A123" s="69"/>
      <c r="B123" s="259"/>
      <c r="C123" s="258"/>
      <c r="D123" s="489" t="s">
        <v>2323</v>
      </c>
      <c r="E123" s="489" t="s">
        <v>2323</v>
      </c>
      <c r="F123" s="495">
        <v>81</v>
      </c>
      <c r="G123" s="495">
        <v>88</v>
      </c>
      <c r="H123" s="495">
        <v>95</v>
      </c>
      <c r="I123" s="495">
        <v>97</v>
      </c>
      <c r="J123" s="495">
        <v>91</v>
      </c>
      <c r="K123" s="257" t="s">
        <v>1053</v>
      </c>
      <c r="L123" s="718" t="s">
        <v>2396</v>
      </c>
    </row>
    <row r="124" spans="1:12" ht="19.5" customHeight="1">
      <c r="A124" s="69"/>
      <c r="B124" s="259"/>
      <c r="C124" s="258"/>
      <c r="D124" s="489" t="s">
        <v>2381</v>
      </c>
      <c r="E124" s="489" t="s">
        <v>2323</v>
      </c>
      <c r="F124" s="495">
        <v>82</v>
      </c>
      <c r="G124" s="495">
        <v>89</v>
      </c>
      <c r="H124" s="495">
        <v>96</v>
      </c>
      <c r="I124" s="495">
        <v>98</v>
      </c>
      <c r="J124" s="495">
        <v>92</v>
      </c>
      <c r="K124" s="257" t="s">
        <v>1054</v>
      </c>
      <c r="L124" s="718" t="s">
        <v>2397</v>
      </c>
    </row>
    <row r="125" spans="1:12" s="49" customFormat="1" ht="33">
      <c r="A125" s="69"/>
      <c r="B125" s="259"/>
      <c r="C125" s="258"/>
      <c r="D125" s="489" t="s">
        <v>2323</v>
      </c>
      <c r="E125" s="489" t="s">
        <v>2323</v>
      </c>
      <c r="F125" s="495" t="s">
        <v>2398</v>
      </c>
      <c r="G125" s="495">
        <v>90</v>
      </c>
      <c r="H125" s="495">
        <v>97</v>
      </c>
      <c r="I125" s="495">
        <v>99</v>
      </c>
      <c r="J125" s="495">
        <v>93</v>
      </c>
      <c r="K125" s="257" t="s">
        <v>1616</v>
      </c>
      <c r="L125" s="718" t="s">
        <v>2399</v>
      </c>
    </row>
    <row r="126" spans="1:12" s="49" customFormat="1" ht="24.75">
      <c r="A126" s="69"/>
      <c r="B126" s="305" t="s">
        <v>1993</v>
      </c>
      <c r="C126" s="306"/>
      <c r="D126" s="306"/>
      <c r="E126" s="306"/>
      <c r="F126" s="306"/>
      <c r="G126" s="306"/>
      <c r="H126" s="304"/>
      <c r="I126" s="306"/>
      <c r="J126" s="782"/>
      <c r="K126" s="306"/>
      <c r="L126" s="730"/>
    </row>
    <row r="127" spans="1:12" s="49" customFormat="1" ht="19.5" customHeight="1">
      <c r="A127" s="69"/>
      <c r="B127" s="90"/>
      <c r="C127" s="64"/>
      <c r="D127" s="489" t="s">
        <v>2310</v>
      </c>
      <c r="E127" s="489" t="s">
        <v>2310</v>
      </c>
      <c r="F127" s="493">
        <v>85</v>
      </c>
      <c r="G127" s="495">
        <v>91</v>
      </c>
      <c r="H127" s="495">
        <v>98</v>
      </c>
      <c r="I127" s="495">
        <v>100</v>
      </c>
      <c r="J127" s="495">
        <v>94</v>
      </c>
      <c r="K127" s="63" t="s">
        <v>1055</v>
      </c>
      <c r="L127" s="727" t="s">
        <v>2400</v>
      </c>
    </row>
    <row r="128" spans="1:12" s="49" customFormat="1" ht="19.5" customHeight="1">
      <c r="A128" s="69"/>
      <c r="B128" s="90"/>
      <c r="C128" s="64"/>
      <c r="D128" s="489" t="s">
        <v>2310</v>
      </c>
      <c r="E128" s="489" t="s">
        <v>2310</v>
      </c>
      <c r="F128" s="493" t="s">
        <v>2123</v>
      </c>
      <c r="G128" s="493" t="s">
        <v>2123</v>
      </c>
      <c r="H128" s="493">
        <v>99</v>
      </c>
      <c r="I128" s="493">
        <v>101</v>
      </c>
      <c r="J128" s="495">
        <v>95</v>
      </c>
      <c r="K128" s="63" t="s">
        <v>1960</v>
      </c>
      <c r="L128" s="727" t="s">
        <v>2401</v>
      </c>
    </row>
    <row r="129" spans="1:12" s="49" customFormat="1" ht="19.5" customHeight="1">
      <c r="A129" s="69"/>
      <c r="B129" s="90"/>
      <c r="C129" s="64"/>
      <c r="D129" s="489" t="s">
        <v>2310</v>
      </c>
      <c r="E129" s="489" t="s">
        <v>2310</v>
      </c>
      <c r="F129" s="493">
        <v>86</v>
      </c>
      <c r="G129" s="495">
        <v>92</v>
      </c>
      <c r="H129" s="495">
        <v>100</v>
      </c>
      <c r="I129" s="495">
        <v>102</v>
      </c>
      <c r="J129" s="495">
        <v>96</v>
      </c>
      <c r="K129" s="63" t="s">
        <v>1056</v>
      </c>
      <c r="L129" s="727" t="s">
        <v>2402</v>
      </c>
    </row>
    <row r="130" spans="1:12" ht="19.5" customHeight="1">
      <c r="A130" s="69"/>
      <c r="B130" s="90"/>
      <c r="C130" s="64"/>
      <c r="D130" s="489" t="s">
        <v>2310</v>
      </c>
      <c r="E130" s="489" t="s">
        <v>2310</v>
      </c>
      <c r="F130" s="493" t="s">
        <v>2352</v>
      </c>
      <c r="G130" s="493">
        <v>50</v>
      </c>
      <c r="H130" s="493">
        <v>55</v>
      </c>
      <c r="I130" s="495">
        <v>103</v>
      </c>
      <c r="J130" s="495">
        <v>97</v>
      </c>
      <c r="K130" s="63" t="s">
        <v>2133</v>
      </c>
      <c r="L130" s="727" t="s">
        <v>2216</v>
      </c>
    </row>
    <row r="131" spans="1:12" s="49" customFormat="1" ht="19.5" customHeight="1">
      <c r="A131" s="69"/>
      <c r="B131" s="90"/>
      <c r="C131" s="64"/>
      <c r="D131" s="489" t="s">
        <v>2310</v>
      </c>
      <c r="E131" s="489" t="s">
        <v>2310</v>
      </c>
      <c r="F131" s="493">
        <v>87</v>
      </c>
      <c r="G131" s="495">
        <v>93</v>
      </c>
      <c r="H131" s="495">
        <v>101</v>
      </c>
      <c r="I131" s="495">
        <v>104</v>
      </c>
      <c r="J131" s="495">
        <v>98</v>
      </c>
      <c r="K131" s="63" t="s">
        <v>1057</v>
      </c>
      <c r="L131" s="727" t="s">
        <v>2403</v>
      </c>
    </row>
    <row r="132" spans="1:12" s="49" customFormat="1" ht="19.5" customHeight="1">
      <c r="A132" s="69"/>
      <c r="B132" s="90"/>
      <c r="C132" s="64"/>
      <c r="D132" s="489" t="s">
        <v>2310</v>
      </c>
      <c r="E132" s="489" t="s">
        <v>2310</v>
      </c>
      <c r="F132" s="493" t="s">
        <v>2123</v>
      </c>
      <c r="G132" s="493" t="s">
        <v>2123</v>
      </c>
      <c r="H132" s="493">
        <v>102</v>
      </c>
      <c r="I132" s="493">
        <v>105</v>
      </c>
      <c r="J132" s="493">
        <v>99</v>
      </c>
      <c r="K132" s="63" t="s">
        <v>1913</v>
      </c>
      <c r="L132" s="727" t="s">
        <v>2404</v>
      </c>
    </row>
    <row r="133" spans="1:12" s="49" customFormat="1" ht="19.5" customHeight="1">
      <c r="A133" s="69"/>
      <c r="B133" s="629"/>
      <c r="C133" s="293"/>
      <c r="D133" s="627" t="s">
        <v>2310</v>
      </c>
      <c r="E133" s="627" t="s">
        <v>2310</v>
      </c>
      <c r="F133" s="628">
        <v>92</v>
      </c>
      <c r="G133" s="628">
        <v>95</v>
      </c>
      <c r="H133" s="493">
        <v>106</v>
      </c>
      <c r="I133" s="493">
        <v>106</v>
      </c>
      <c r="J133" s="493">
        <v>100</v>
      </c>
      <c r="K133" s="257" t="s">
        <v>1061</v>
      </c>
      <c r="L133" s="747" t="s">
        <v>2217</v>
      </c>
    </row>
    <row r="134" spans="1:12" ht="24.75">
      <c r="A134" s="69"/>
      <c r="B134" s="772" t="s">
        <v>1605</v>
      </c>
      <c r="C134" s="773"/>
      <c r="D134" s="773"/>
      <c r="E134" s="773"/>
      <c r="F134" s="773"/>
      <c r="G134" s="773"/>
      <c r="H134" s="773"/>
      <c r="I134" s="773"/>
      <c r="J134" s="783"/>
      <c r="K134" s="773"/>
      <c r="L134" s="774"/>
    </row>
    <row r="135" spans="1:12" s="49" customFormat="1" ht="19.5" customHeight="1">
      <c r="A135" s="69"/>
      <c r="B135" s="766"/>
      <c r="C135" s="767"/>
      <c r="D135" s="768" t="s">
        <v>2310</v>
      </c>
      <c r="E135" s="768" t="s">
        <v>2310</v>
      </c>
      <c r="F135" s="769" t="s">
        <v>2123</v>
      </c>
      <c r="G135" s="769">
        <v>96</v>
      </c>
      <c r="H135" s="769">
        <v>108</v>
      </c>
      <c r="I135" s="769">
        <v>107</v>
      </c>
      <c r="J135" s="769">
        <v>101</v>
      </c>
      <c r="K135" s="770" t="s">
        <v>1633</v>
      </c>
      <c r="L135" s="771" t="s">
        <v>2405</v>
      </c>
    </row>
    <row r="136" spans="1:12" s="49" customFormat="1" ht="19.5" customHeight="1">
      <c r="A136" s="69"/>
      <c r="B136" s="90"/>
      <c r="C136" s="64"/>
      <c r="D136" s="489" t="s">
        <v>2310</v>
      </c>
      <c r="E136" s="489" t="s">
        <v>2310</v>
      </c>
      <c r="F136" s="493">
        <v>90</v>
      </c>
      <c r="G136" s="493">
        <v>97</v>
      </c>
      <c r="H136" s="493">
        <v>109</v>
      </c>
      <c r="I136" s="493">
        <v>108</v>
      </c>
      <c r="J136" s="769">
        <v>102</v>
      </c>
      <c r="K136" s="63" t="s">
        <v>1059</v>
      </c>
      <c r="L136" s="727" t="s">
        <v>2406</v>
      </c>
    </row>
    <row r="137" spans="1:12" s="49" customFormat="1" ht="19.5" customHeight="1">
      <c r="A137" s="69"/>
      <c r="B137" s="90"/>
      <c r="C137" s="64"/>
      <c r="D137" s="489" t="s">
        <v>2310</v>
      </c>
      <c r="E137" s="489" t="s">
        <v>2310</v>
      </c>
      <c r="F137" s="493">
        <v>91</v>
      </c>
      <c r="G137" s="493">
        <v>98</v>
      </c>
      <c r="H137" s="493">
        <v>110</v>
      </c>
      <c r="I137" s="493">
        <v>109</v>
      </c>
      <c r="J137" s="769">
        <v>103</v>
      </c>
      <c r="K137" s="63" t="s">
        <v>1060</v>
      </c>
      <c r="L137" s="727" t="s">
        <v>2407</v>
      </c>
    </row>
    <row r="138" spans="1:12" s="49" customFormat="1" ht="19.5" customHeight="1">
      <c r="A138" s="69"/>
      <c r="B138" s="90"/>
      <c r="C138" s="64"/>
      <c r="D138" s="489" t="s">
        <v>2470</v>
      </c>
      <c r="E138" s="489" t="s">
        <v>2470</v>
      </c>
      <c r="F138" s="493">
        <v>89</v>
      </c>
      <c r="G138" s="493">
        <v>99</v>
      </c>
      <c r="H138" s="493">
        <v>111</v>
      </c>
      <c r="I138" s="493">
        <v>110</v>
      </c>
      <c r="J138" s="769">
        <v>104</v>
      </c>
      <c r="K138" s="63" t="s">
        <v>1058</v>
      </c>
      <c r="L138" s="727" t="s">
        <v>2471</v>
      </c>
    </row>
    <row r="139" spans="1:12" ht="10.15" customHeight="1">
      <c r="A139" s="69"/>
      <c r="B139" s="784"/>
      <c r="C139" s="785"/>
      <c r="D139" s="785"/>
      <c r="E139" s="785"/>
      <c r="F139" s="785"/>
      <c r="G139" s="785"/>
      <c r="H139" s="785"/>
      <c r="I139" s="785"/>
      <c r="J139" s="786"/>
      <c r="K139" s="785"/>
      <c r="L139" s="787"/>
    </row>
    <row r="140" spans="1:12" s="49" customFormat="1" ht="19.5" customHeight="1">
      <c r="A140" s="69"/>
      <c r="B140" s="53"/>
      <c r="C140" s="53"/>
      <c r="D140" s="632"/>
      <c r="E140" s="632"/>
      <c r="F140" s="624"/>
      <c r="G140" s="624"/>
      <c r="H140" s="52"/>
      <c r="I140" s="52"/>
      <c r="J140" s="52"/>
      <c r="K140" s="53"/>
      <c r="L140" s="748"/>
    </row>
    <row r="141" spans="1:12" ht="28.5">
      <c r="A141" s="631" t="s">
        <v>2430</v>
      </c>
      <c r="B141" s="630"/>
      <c r="L141" s="748"/>
    </row>
    <row r="142" spans="1:12" s="49" customFormat="1" ht="19.5" customHeight="1">
      <c r="A142" s="69"/>
      <c r="B142" s="545"/>
      <c r="C142" s="64"/>
      <c r="D142" s="489"/>
      <c r="E142" s="489"/>
      <c r="F142" s="493"/>
      <c r="G142" s="493"/>
      <c r="H142" s="493"/>
      <c r="I142" s="62"/>
      <c r="J142" s="62">
        <v>1</v>
      </c>
      <c r="K142" s="63" t="s">
        <v>204</v>
      </c>
      <c r="L142" s="727"/>
    </row>
    <row r="143" spans="1:12" s="49" customFormat="1" ht="19.5" customHeight="1">
      <c r="A143" s="69"/>
      <c r="B143" s="90"/>
      <c r="C143" s="64"/>
      <c r="D143" s="489"/>
      <c r="E143" s="489"/>
      <c r="F143" s="493"/>
      <c r="G143" s="493"/>
      <c r="H143" s="493"/>
      <c r="I143" s="62"/>
      <c r="J143" s="62">
        <v>2</v>
      </c>
      <c r="K143" s="63" t="s">
        <v>205</v>
      </c>
      <c r="L143" s="727"/>
    </row>
    <row r="144" spans="1:12" ht="24.75">
      <c r="A144" s="69"/>
      <c r="B144" s="548" t="s">
        <v>2420</v>
      </c>
      <c r="C144" s="549"/>
      <c r="D144" s="549"/>
      <c r="E144" s="549"/>
      <c r="F144" s="549"/>
      <c r="G144" s="549"/>
      <c r="H144" s="549"/>
      <c r="I144" s="549"/>
      <c r="J144" s="777"/>
      <c r="K144" s="549"/>
      <c r="L144" s="720"/>
    </row>
    <row r="145" spans="1:12" ht="18.75">
      <c r="A145" s="69"/>
      <c r="B145" s="300" t="s">
        <v>2427</v>
      </c>
      <c r="C145" s="487"/>
      <c r="D145" s="301"/>
      <c r="E145" s="301"/>
      <c r="F145" s="301"/>
      <c r="G145" s="301"/>
      <c r="H145" s="301"/>
      <c r="I145" s="301"/>
      <c r="J145" s="780"/>
      <c r="K145" s="301"/>
      <c r="L145" s="729"/>
    </row>
    <row r="146" spans="1:12" ht="19.5" customHeight="1">
      <c r="B146" s="545"/>
      <c r="C146" s="64"/>
      <c r="D146" s="489"/>
      <c r="E146" s="489"/>
      <c r="F146" s="493"/>
      <c r="G146" s="493"/>
      <c r="H146" s="493"/>
      <c r="I146" s="62"/>
      <c r="J146" s="62">
        <v>3</v>
      </c>
      <c r="K146" s="63" t="s">
        <v>2426</v>
      </c>
      <c r="L146" s="727"/>
    </row>
    <row r="147" spans="1:12" ht="18.75">
      <c r="A147" s="69"/>
      <c r="B147" s="300" t="s">
        <v>2421</v>
      </c>
      <c r="C147" s="487"/>
      <c r="D147" s="301"/>
      <c r="E147" s="301"/>
      <c r="F147" s="301"/>
      <c r="G147" s="301"/>
      <c r="H147" s="301"/>
      <c r="I147" s="301"/>
      <c r="J147" s="780"/>
      <c r="K147" s="301"/>
      <c r="L147" s="729"/>
    </row>
    <row r="148" spans="1:12" s="49" customFormat="1" ht="33">
      <c r="A148" s="69"/>
      <c r="B148" s="90"/>
      <c r="C148" s="64"/>
      <c r="D148" s="489"/>
      <c r="E148" s="489"/>
      <c r="F148" s="493"/>
      <c r="G148" s="493"/>
      <c r="H148" s="493"/>
      <c r="I148" s="62"/>
      <c r="J148" s="62">
        <v>4</v>
      </c>
      <c r="K148" s="63" t="s">
        <v>2418</v>
      </c>
      <c r="L148" s="727"/>
    </row>
    <row r="149" spans="1:12" s="49" customFormat="1" ht="19.5" customHeight="1">
      <c r="A149" s="69"/>
      <c r="B149" s="90"/>
      <c r="C149" s="64"/>
      <c r="D149" s="489"/>
      <c r="E149" s="489"/>
      <c r="F149" s="493"/>
      <c r="G149" s="493"/>
      <c r="H149" s="493"/>
      <c r="I149" s="62"/>
      <c r="J149" s="62">
        <v>5</v>
      </c>
      <c r="K149" s="63" t="s">
        <v>2419</v>
      </c>
      <c r="L149" s="727"/>
    </row>
    <row r="150" spans="1:12" ht="19.5" customHeight="1">
      <c r="B150" s="545"/>
      <c r="C150" s="64"/>
      <c r="D150" s="489"/>
      <c r="E150" s="489"/>
      <c r="F150" s="493"/>
      <c r="G150" s="493"/>
      <c r="H150" s="493"/>
      <c r="I150" s="62"/>
      <c r="J150" s="62">
        <v>6</v>
      </c>
      <c r="K150" s="63" t="s">
        <v>2423</v>
      </c>
      <c r="L150" s="727"/>
    </row>
    <row r="151" spans="1:12" ht="19.5" customHeight="1">
      <c r="B151" s="545"/>
      <c r="C151" s="64"/>
      <c r="D151" s="489"/>
      <c r="E151" s="489"/>
      <c r="F151" s="493"/>
      <c r="G151" s="493"/>
      <c r="H151" s="493"/>
      <c r="I151" s="62"/>
      <c r="J151" s="62">
        <v>7</v>
      </c>
      <c r="K151" s="63" t="s">
        <v>2425</v>
      </c>
      <c r="L151" s="727"/>
    </row>
    <row r="152" spans="1:12" ht="19.5" customHeight="1">
      <c r="B152" s="545"/>
      <c r="C152" s="64"/>
      <c r="D152" s="489"/>
      <c r="E152" s="489"/>
      <c r="F152" s="493"/>
      <c r="G152" s="493"/>
      <c r="H152" s="493"/>
      <c r="I152" s="62"/>
      <c r="J152" s="62">
        <v>8</v>
      </c>
      <c r="K152" s="63" t="s">
        <v>2424</v>
      </c>
      <c r="L152" s="727"/>
    </row>
    <row r="153" spans="1:12" ht="19.5" customHeight="1">
      <c r="B153" s="545"/>
      <c r="C153" s="64"/>
      <c r="D153" s="489"/>
      <c r="E153" s="489"/>
      <c r="F153" s="493"/>
      <c r="G153" s="493"/>
      <c r="H153" s="493"/>
      <c r="I153" s="62"/>
      <c r="J153" s="62">
        <v>9</v>
      </c>
      <c r="K153" s="63" t="s">
        <v>2422</v>
      </c>
      <c r="L153" s="727"/>
    </row>
    <row r="154" spans="1:12" ht="18.75">
      <c r="A154" s="69"/>
      <c r="B154" s="300" t="s">
        <v>2428</v>
      </c>
      <c r="C154" s="487"/>
      <c r="D154" s="301"/>
      <c r="E154" s="301"/>
      <c r="F154" s="301"/>
      <c r="G154" s="301"/>
      <c r="H154" s="301"/>
      <c r="I154" s="301"/>
      <c r="J154" s="780"/>
      <c r="K154" s="301"/>
      <c r="L154" s="729"/>
    </row>
    <row r="155" spans="1:12" ht="19.5" customHeight="1">
      <c r="B155" s="545"/>
      <c r="C155" s="64"/>
      <c r="D155" s="489"/>
      <c r="E155" s="489"/>
      <c r="F155" s="493"/>
      <c r="G155" s="493"/>
      <c r="H155" s="493"/>
      <c r="I155" s="62"/>
      <c r="J155" s="62">
        <v>10</v>
      </c>
      <c r="K155" s="63" t="s">
        <v>2429</v>
      </c>
      <c r="L155" s="727"/>
    </row>
  </sheetData>
  <mergeCells count="2">
    <mergeCell ref="D3:E3"/>
    <mergeCell ref="F3:H3"/>
  </mergeCells>
  <phoneticPr fontId="6"/>
  <pageMargins left="0.23622047244094491" right="0.23622047244094491" top="0.19685039370078741" bottom="0.19685039370078741" header="0.31496062992125984" footer="0.31496062992125984"/>
  <pageSetup paperSize="9" scale="63" fitToHeight="0" orientation="portrait" copies="2" r:id="rId1"/>
  <headerFooter alignWithMargins="0"/>
  <rowBreaks count="2" manualBreakCount="2">
    <brk id="58" max="16383" man="1"/>
    <brk id="1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26"/>
  <sheetViews>
    <sheetView showGridLines="0" view="pageBreakPreview" zoomScale="85" zoomScaleNormal="55" zoomScaleSheetLayoutView="85" workbookViewId="0">
      <pane xSplit="2" ySplit="3" topLeftCell="C4" activePane="bottomRight" state="frozen"/>
      <selection activeCell="K33" sqref="K33"/>
      <selection pane="topRight" activeCell="K33" sqref="K33"/>
      <selection pane="bottomLeft" activeCell="K33" sqref="K33"/>
      <selection pane="bottomRight" activeCell="G40" sqref="G40"/>
    </sheetView>
  </sheetViews>
  <sheetFormatPr defaultColWidth="9" defaultRowHeight="15"/>
  <cols>
    <col min="1" max="1" width="2.375" style="1" customWidth="1"/>
    <col min="2" max="2" width="10.625" style="25" customWidth="1"/>
    <col min="3" max="3" width="6.625" style="20" customWidth="1"/>
    <col min="4" max="4" width="6.625" style="21" customWidth="1"/>
    <col min="5" max="6" width="4.625" style="21" customWidth="1"/>
    <col min="7" max="7" width="60.625" style="22" customWidth="1"/>
    <col min="8" max="9" width="12.625" style="22" customWidth="1"/>
    <col min="10" max="10" width="6.75" style="25" customWidth="1"/>
    <col min="11" max="16384" width="9" style="1"/>
  </cols>
  <sheetData>
    <row r="1" spans="2:10" s="10" customFormat="1" ht="31.5" customHeight="1">
      <c r="B1" s="54" t="s">
        <v>160</v>
      </c>
      <c r="C1" s="6"/>
      <c r="D1" s="11"/>
      <c r="E1" s="6"/>
      <c r="F1" s="6"/>
      <c r="G1" s="6"/>
      <c r="H1" s="6"/>
      <c r="I1" s="6"/>
      <c r="J1" s="11"/>
    </row>
    <row r="2" spans="2:10" s="10" customFormat="1" ht="32.25" customHeight="1">
      <c r="B2" s="801" t="s">
        <v>34</v>
      </c>
      <c r="C2" s="803" t="s">
        <v>5</v>
      </c>
      <c r="D2" s="801" t="s">
        <v>2218</v>
      </c>
      <c r="E2" s="803" t="s">
        <v>6</v>
      </c>
      <c r="F2" s="803"/>
      <c r="G2" s="803" t="s">
        <v>2</v>
      </c>
      <c r="H2" s="803" t="s">
        <v>305</v>
      </c>
      <c r="I2" s="803"/>
      <c r="J2" s="11"/>
    </row>
    <row r="3" spans="2:10" s="10" customFormat="1" ht="32.25" customHeight="1">
      <c r="B3" s="802"/>
      <c r="C3" s="804"/>
      <c r="D3" s="805"/>
      <c r="E3" s="804"/>
      <c r="F3" s="804"/>
      <c r="G3" s="804"/>
      <c r="H3" s="496" t="s">
        <v>2223</v>
      </c>
      <c r="I3" s="496" t="s">
        <v>2222</v>
      </c>
      <c r="J3" s="11"/>
    </row>
    <row r="4" spans="2:10" ht="24.75">
      <c r="B4" s="307" t="s">
        <v>1566</v>
      </c>
      <c r="C4" s="309"/>
      <c r="D4" s="310"/>
      <c r="E4" s="311"/>
      <c r="F4" s="311"/>
      <c r="G4" s="308"/>
      <c r="H4" s="497"/>
      <c r="I4" s="498"/>
      <c r="J4" s="749"/>
    </row>
    <row r="5" spans="2:10">
      <c r="B5" s="2" t="s">
        <v>167</v>
      </c>
      <c r="C5" s="7" t="s">
        <v>171</v>
      </c>
      <c r="D5" s="31">
        <v>1</v>
      </c>
      <c r="E5" s="27"/>
      <c r="F5" s="27"/>
      <c r="G5" s="15" t="s">
        <v>137</v>
      </c>
      <c r="H5" s="797" t="s">
        <v>283</v>
      </c>
      <c r="I5" s="798"/>
    </row>
    <row r="6" spans="2:10">
      <c r="B6" s="26"/>
      <c r="C6" s="7"/>
      <c r="D6" s="32"/>
      <c r="E6" s="5"/>
      <c r="F6" s="5"/>
      <c r="G6" s="4" t="s">
        <v>0</v>
      </c>
      <c r="H6" s="499"/>
      <c r="I6" s="500"/>
    </row>
    <row r="7" spans="2:10">
      <c r="B7" s="26"/>
      <c r="C7" s="7"/>
      <c r="D7" s="32"/>
      <c r="E7" s="5"/>
      <c r="F7" s="5" t="s">
        <v>36</v>
      </c>
      <c r="G7" s="2" t="s">
        <v>138</v>
      </c>
      <c r="H7" s="501"/>
      <c r="I7" s="502"/>
    </row>
    <row r="8" spans="2:10">
      <c r="B8" s="26"/>
      <c r="C8" s="7"/>
      <c r="D8" s="32"/>
      <c r="E8" s="5"/>
      <c r="F8" s="5" t="s">
        <v>37</v>
      </c>
      <c r="G8" s="2" t="s">
        <v>139</v>
      </c>
      <c r="H8" s="501"/>
      <c r="I8" s="502"/>
    </row>
    <row r="9" spans="2:10">
      <c r="B9" s="2" t="s">
        <v>167</v>
      </c>
      <c r="C9" s="7" t="s">
        <v>33</v>
      </c>
      <c r="D9" s="31">
        <v>2</v>
      </c>
      <c r="E9" s="27"/>
      <c r="F9" s="27"/>
      <c r="G9" s="15" t="s">
        <v>175</v>
      </c>
      <c r="H9" s="797" t="s">
        <v>283</v>
      </c>
      <c r="I9" s="798"/>
    </row>
    <row r="10" spans="2:10">
      <c r="B10" s="26"/>
      <c r="C10" s="7"/>
      <c r="D10" s="32"/>
      <c r="E10" s="5"/>
      <c r="F10" s="5"/>
      <c r="G10" s="4" t="s">
        <v>1</v>
      </c>
      <c r="H10" s="499"/>
      <c r="I10" s="500"/>
    </row>
    <row r="11" spans="2:10">
      <c r="B11" s="26"/>
      <c r="C11" s="7"/>
      <c r="D11" s="32"/>
      <c r="E11" s="5"/>
      <c r="F11" s="5"/>
      <c r="G11" s="2" t="s">
        <v>176</v>
      </c>
      <c r="H11" s="501"/>
      <c r="I11" s="502"/>
    </row>
    <row r="12" spans="2:10">
      <c r="B12" s="2" t="s">
        <v>167</v>
      </c>
      <c r="C12" s="7" t="s">
        <v>33</v>
      </c>
      <c r="D12" s="31">
        <v>3</v>
      </c>
      <c r="E12" s="27"/>
      <c r="F12" s="27"/>
      <c r="G12" s="15" t="s">
        <v>1062</v>
      </c>
      <c r="H12" s="797" t="s">
        <v>283</v>
      </c>
      <c r="I12" s="798"/>
    </row>
    <row r="13" spans="2:10">
      <c r="B13" s="26"/>
      <c r="C13" s="7"/>
      <c r="D13" s="32"/>
      <c r="E13" s="5"/>
      <c r="F13" s="5"/>
      <c r="G13" s="4" t="s">
        <v>1</v>
      </c>
      <c r="H13" s="499"/>
      <c r="I13" s="500"/>
    </row>
    <row r="14" spans="2:10">
      <c r="B14" s="26"/>
      <c r="C14" s="7"/>
      <c r="D14" s="32"/>
      <c r="E14" s="5"/>
      <c r="F14" s="5"/>
      <c r="G14" s="2" t="s">
        <v>1064</v>
      </c>
      <c r="H14" s="501"/>
      <c r="I14" s="502"/>
    </row>
    <row r="15" spans="2:10">
      <c r="B15" s="2" t="s">
        <v>167</v>
      </c>
      <c r="C15" s="7" t="s">
        <v>1457</v>
      </c>
      <c r="D15" s="31">
        <v>4</v>
      </c>
      <c r="E15" s="27"/>
      <c r="F15" s="27"/>
      <c r="G15" s="15" t="s">
        <v>140</v>
      </c>
      <c r="H15" s="797" t="s">
        <v>283</v>
      </c>
      <c r="I15" s="798"/>
    </row>
    <row r="16" spans="2:10">
      <c r="B16" s="26"/>
      <c r="C16" s="7"/>
      <c r="D16" s="32"/>
      <c r="E16" s="5"/>
      <c r="F16" s="5"/>
      <c r="G16" s="4" t="s">
        <v>0</v>
      </c>
      <c r="H16" s="499"/>
      <c r="I16" s="500"/>
    </row>
    <row r="17" spans="2:9">
      <c r="B17" s="26"/>
      <c r="C17" s="7"/>
      <c r="D17" s="32"/>
      <c r="E17" s="5"/>
      <c r="F17" s="5" t="s">
        <v>36</v>
      </c>
      <c r="G17" s="2" t="s">
        <v>60</v>
      </c>
      <c r="H17" s="511"/>
      <c r="I17" s="753"/>
    </row>
    <row r="18" spans="2:9">
      <c r="B18" s="26"/>
      <c r="C18" s="7"/>
      <c r="D18" s="32"/>
      <c r="E18" s="5"/>
      <c r="F18" s="5" t="s">
        <v>37</v>
      </c>
      <c r="G18" s="2" t="s">
        <v>61</v>
      </c>
      <c r="H18" s="511"/>
      <c r="I18" s="753"/>
    </row>
    <row r="19" spans="2:9">
      <c r="B19" s="26"/>
      <c r="C19" s="7"/>
      <c r="D19" s="32"/>
      <c r="E19" s="5"/>
      <c r="F19" s="5" t="s">
        <v>14</v>
      </c>
      <c r="G19" s="2" t="s">
        <v>62</v>
      </c>
      <c r="H19" s="511"/>
      <c r="I19" s="753"/>
    </row>
    <row r="20" spans="2:9">
      <c r="B20" s="26"/>
      <c r="C20" s="7"/>
      <c r="D20" s="32"/>
      <c r="E20" s="5"/>
      <c r="F20" s="5" t="s">
        <v>15</v>
      </c>
      <c r="G20" s="2" t="s">
        <v>63</v>
      </c>
      <c r="H20" s="511"/>
      <c r="I20" s="753"/>
    </row>
    <row r="21" spans="2:9">
      <c r="B21" s="26"/>
      <c r="C21" s="7"/>
      <c r="D21" s="32"/>
      <c r="E21" s="5"/>
      <c r="F21" s="5" t="s">
        <v>16</v>
      </c>
      <c r="G21" s="2" t="s">
        <v>64</v>
      </c>
      <c r="H21" s="511"/>
      <c r="I21" s="753"/>
    </row>
    <row r="22" spans="2:9">
      <c r="B22" s="26"/>
      <c r="C22" s="7"/>
      <c r="D22" s="32"/>
      <c r="E22" s="5"/>
      <c r="F22" s="5" t="s">
        <v>17</v>
      </c>
      <c r="G22" s="2" t="s">
        <v>65</v>
      </c>
      <c r="H22" s="511"/>
      <c r="I22" s="753"/>
    </row>
    <row r="23" spans="2:9">
      <c r="B23" s="26"/>
      <c r="C23" s="7"/>
      <c r="D23" s="32"/>
      <c r="E23" s="5"/>
      <c r="F23" s="5" t="s">
        <v>18</v>
      </c>
      <c r="G23" s="2" t="s">
        <v>66</v>
      </c>
      <c r="H23" s="511"/>
      <c r="I23" s="753"/>
    </row>
    <row r="24" spans="2:9">
      <c r="B24" s="26"/>
      <c r="C24" s="7"/>
      <c r="D24" s="32"/>
      <c r="E24" s="5"/>
      <c r="F24" s="5" t="s">
        <v>19</v>
      </c>
      <c r="G24" s="2" t="s">
        <v>67</v>
      </c>
      <c r="H24" s="511"/>
      <c r="I24" s="753"/>
    </row>
    <row r="25" spans="2:9">
      <c r="B25" s="26"/>
      <c r="C25" s="7"/>
      <c r="D25" s="32"/>
      <c r="E25" s="5"/>
      <c r="F25" s="5" t="s">
        <v>20</v>
      </c>
      <c r="G25" s="2" t="s">
        <v>68</v>
      </c>
      <c r="H25" s="511"/>
      <c r="I25" s="512"/>
    </row>
    <row r="26" spans="2:9">
      <c r="B26" s="26"/>
      <c r="C26" s="7"/>
      <c r="D26" s="32"/>
      <c r="E26" s="5"/>
      <c r="F26" s="5" t="s">
        <v>21</v>
      </c>
      <c r="G26" s="2" t="s">
        <v>69</v>
      </c>
      <c r="H26" s="511"/>
      <c r="I26" s="512"/>
    </row>
    <row r="27" spans="2:9">
      <c r="B27" s="26"/>
      <c r="C27" s="7"/>
      <c r="D27" s="32"/>
      <c r="E27" s="5"/>
      <c r="F27" s="5" t="s">
        <v>22</v>
      </c>
      <c r="G27" s="2" t="s">
        <v>70</v>
      </c>
      <c r="H27" s="511"/>
      <c r="I27" s="512"/>
    </row>
    <row r="28" spans="2:9">
      <c r="B28" s="26"/>
      <c r="C28" s="7"/>
      <c r="D28" s="32"/>
      <c r="E28" s="5"/>
      <c r="F28" s="5" t="s">
        <v>23</v>
      </c>
      <c r="G28" s="2" t="s">
        <v>1385</v>
      </c>
      <c r="H28" s="511"/>
      <c r="I28" s="512"/>
    </row>
    <row r="29" spans="2:9">
      <c r="B29" s="26"/>
      <c r="C29" s="7"/>
      <c r="D29" s="32"/>
      <c r="E29" s="5"/>
      <c r="F29" s="5" t="s">
        <v>24</v>
      </c>
      <c r="G29" s="2" t="s">
        <v>71</v>
      </c>
      <c r="H29" s="511"/>
      <c r="I29" s="512"/>
    </row>
    <row r="30" spans="2:9">
      <c r="B30" s="26"/>
      <c r="C30" s="7"/>
      <c r="D30" s="32"/>
      <c r="E30" s="5"/>
      <c r="F30" s="5" t="s">
        <v>27</v>
      </c>
      <c r="G30" s="2" t="s">
        <v>72</v>
      </c>
      <c r="H30" s="511"/>
      <c r="I30" s="512"/>
    </row>
    <row r="31" spans="2:9">
      <c r="B31" s="26"/>
      <c r="C31" s="7"/>
      <c r="D31" s="32"/>
      <c r="E31" s="5"/>
      <c r="F31" s="5" t="s">
        <v>28</v>
      </c>
      <c r="G31" s="2" t="s">
        <v>73</v>
      </c>
      <c r="H31" s="511"/>
      <c r="I31" s="512"/>
    </row>
    <row r="32" spans="2:9">
      <c r="B32" s="26"/>
      <c r="C32" s="7"/>
      <c r="D32" s="32"/>
      <c r="E32" s="5"/>
      <c r="F32" s="5" t="s">
        <v>29</v>
      </c>
      <c r="G32" s="2" t="s">
        <v>74</v>
      </c>
      <c r="H32" s="511"/>
      <c r="I32" s="512"/>
    </row>
    <row r="33" spans="2:9">
      <c r="B33" s="26"/>
      <c r="C33" s="7"/>
      <c r="D33" s="32"/>
      <c r="E33" s="5"/>
      <c r="F33" s="5" t="s">
        <v>30</v>
      </c>
      <c r="G33" s="2" t="s">
        <v>75</v>
      </c>
      <c r="H33" s="511"/>
      <c r="I33" s="512"/>
    </row>
    <row r="34" spans="2:9">
      <c r="B34" s="26"/>
      <c r="C34" s="7"/>
      <c r="D34" s="32"/>
      <c r="E34" s="5"/>
      <c r="F34" s="5" t="s">
        <v>31</v>
      </c>
      <c r="G34" s="2" t="s">
        <v>76</v>
      </c>
      <c r="H34" s="511"/>
      <c r="I34" s="512"/>
    </row>
    <row r="35" spans="2:9">
      <c r="B35" s="26"/>
      <c r="C35" s="7"/>
      <c r="D35" s="32"/>
      <c r="E35" s="5"/>
      <c r="F35" s="5" t="s">
        <v>77</v>
      </c>
      <c r="G35" s="2" t="s">
        <v>78</v>
      </c>
      <c r="H35" s="511"/>
      <c r="I35" s="512"/>
    </row>
    <row r="36" spans="2:9">
      <c r="B36" s="26"/>
      <c r="C36" s="7"/>
      <c r="D36" s="32"/>
      <c r="E36" s="5"/>
      <c r="F36" s="5" t="s">
        <v>79</v>
      </c>
      <c r="G36" s="2" t="s">
        <v>80</v>
      </c>
      <c r="H36" s="511"/>
      <c r="I36" s="512"/>
    </row>
    <row r="37" spans="2:9">
      <c r="B37" s="26"/>
      <c r="C37" s="7"/>
      <c r="D37" s="32"/>
      <c r="E37" s="5"/>
      <c r="F37" s="5" t="s">
        <v>81</v>
      </c>
      <c r="G37" s="2" t="s">
        <v>82</v>
      </c>
      <c r="H37" s="511"/>
      <c r="I37" s="512"/>
    </row>
    <row r="38" spans="2:9">
      <c r="B38" s="26"/>
      <c r="C38" s="7"/>
      <c r="D38" s="32"/>
      <c r="E38" s="5"/>
      <c r="F38" s="5" t="s">
        <v>83</v>
      </c>
      <c r="G38" s="2" t="s">
        <v>84</v>
      </c>
      <c r="H38" s="511"/>
      <c r="I38" s="512"/>
    </row>
    <row r="39" spans="2:9">
      <c r="B39" s="26"/>
      <c r="C39" s="7"/>
      <c r="D39" s="32"/>
      <c r="E39" s="5"/>
      <c r="F39" s="5" t="s">
        <v>85</v>
      </c>
      <c r="G39" s="2" t="s">
        <v>86</v>
      </c>
      <c r="H39" s="511"/>
      <c r="I39" s="512"/>
    </row>
    <row r="40" spans="2:9">
      <c r="B40" s="26"/>
      <c r="C40" s="7"/>
      <c r="D40" s="32"/>
      <c r="E40" s="5"/>
      <c r="F40" s="5" t="s">
        <v>87</v>
      </c>
      <c r="G40" s="2" t="s">
        <v>88</v>
      </c>
      <c r="H40" s="511"/>
      <c r="I40" s="512"/>
    </row>
    <row r="41" spans="2:9">
      <c r="B41" s="26"/>
      <c r="C41" s="7"/>
      <c r="D41" s="32"/>
      <c r="E41" s="5"/>
      <c r="F41" s="5" t="s">
        <v>89</v>
      </c>
      <c r="G41" s="2" t="s">
        <v>90</v>
      </c>
      <c r="H41" s="511"/>
      <c r="I41" s="512"/>
    </row>
    <row r="42" spans="2:9">
      <c r="B42" s="26"/>
      <c r="C42" s="7"/>
      <c r="D42" s="32"/>
      <c r="E42" s="5"/>
      <c r="F42" s="5" t="s">
        <v>91</v>
      </c>
      <c r="G42" s="2" t="s">
        <v>92</v>
      </c>
      <c r="H42" s="511"/>
      <c r="I42" s="512"/>
    </row>
    <row r="43" spans="2:9">
      <c r="B43" s="26"/>
      <c r="C43" s="7"/>
      <c r="D43" s="32"/>
      <c r="E43" s="5"/>
      <c r="F43" s="5" t="s">
        <v>93</v>
      </c>
      <c r="G43" s="2" t="s">
        <v>94</v>
      </c>
      <c r="H43" s="511"/>
      <c r="I43" s="512"/>
    </row>
    <row r="44" spans="2:9">
      <c r="B44" s="26"/>
      <c r="C44" s="7"/>
      <c r="D44" s="32"/>
      <c r="E44" s="5"/>
      <c r="F44" s="5" t="s">
        <v>95</v>
      </c>
      <c r="G44" s="2" t="s">
        <v>96</v>
      </c>
      <c r="H44" s="511"/>
      <c r="I44" s="512"/>
    </row>
    <row r="45" spans="2:9">
      <c r="B45" s="26"/>
      <c r="C45" s="7"/>
      <c r="D45" s="32"/>
      <c r="E45" s="5"/>
      <c r="F45" s="5" t="s">
        <v>97</v>
      </c>
      <c r="G45" s="2" t="s">
        <v>98</v>
      </c>
      <c r="H45" s="511"/>
      <c r="I45" s="512"/>
    </row>
    <row r="46" spans="2:9">
      <c r="B46" s="26"/>
      <c r="C46" s="7"/>
      <c r="D46" s="32"/>
      <c r="E46" s="5"/>
      <c r="F46" s="5" t="s">
        <v>99</v>
      </c>
      <c r="G46" s="2" t="s">
        <v>100</v>
      </c>
      <c r="H46" s="511"/>
      <c r="I46" s="512"/>
    </row>
    <row r="47" spans="2:9">
      <c r="B47" s="26"/>
      <c r="C47" s="7"/>
      <c r="D47" s="32"/>
      <c r="E47" s="5"/>
      <c r="F47" s="5" t="s">
        <v>101</v>
      </c>
      <c r="G47" s="2" t="s">
        <v>102</v>
      </c>
      <c r="H47" s="511"/>
      <c r="I47" s="512"/>
    </row>
    <row r="48" spans="2:9">
      <c r="B48" s="26"/>
      <c r="C48" s="7"/>
      <c r="D48" s="32"/>
      <c r="E48" s="5"/>
      <c r="F48" s="5" t="s">
        <v>103</v>
      </c>
      <c r="G48" s="2" t="s">
        <v>104</v>
      </c>
      <c r="H48" s="511"/>
      <c r="I48" s="512"/>
    </row>
    <row r="49" spans="2:9">
      <c r="B49" s="26"/>
      <c r="C49" s="7"/>
      <c r="D49" s="32"/>
      <c r="E49" s="5"/>
      <c r="F49" s="5" t="s">
        <v>105</v>
      </c>
      <c r="G49" s="2" t="s">
        <v>106</v>
      </c>
      <c r="H49" s="511"/>
      <c r="I49" s="512"/>
    </row>
    <row r="50" spans="2:9">
      <c r="B50" s="26"/>
      <c r="C50" s="7"/>
      <c r="D50" s="32"/>
      <c r="E50" s="5"/>
      <c r="F50" s="5" t="s">
        <v>107</v>
      </c>
      <c r="G50" s="2" t="s">
        <v>108</v>
      </c>
      <c r="H50" s="511"/>
      <c r="I50" s="512"/>
    </row>
    <row r="51" spans="2:9">
      <c r="B51" s="26"/>
      <c r="C51" s="7"/>
      <c r="D51" s="32"/>
      <c r="E51" s="5"/>
      <c r="F51" s="5" t="s">
        <v>109</v>
      </c>
      <c r="G51" s="2" t="s">
        <v>110</v>
      </c>
      <c r="H51" s="511"/>
      <c r="I51" s="512"/>
    </row>
    <row r="52" spans="2:9">
      <c r="B52" s="26"/>
      <c r="C52" s="7"/>
      <c r="D52" s="32"/>
      <c r="E52" s="5"/>
      <c r="F52" s="5" t="s">
        <v>111</v>
      </c>
      <c r="G52" s="2" t="s">
        <v>112</v>
      </c>
      <c r="H52" s="511"/>
      <c r="I52" s="512"/>
    </row>
    <row r="53" spans="2:9">
      <c r="B53" s="26"/>
      <c r="C53" s="7"/>
      <c r="D53" s="32"/>
      <c r="E53" s="5"/>
      <c r="F53" s="5" t="s">
        <v>113</v>
      </c>
      <c r="G53" s="2" t="s">
        <v>114</v>
      </c>
      <c r="H53" s="511"/>
      <c r="I53" s="512"/>
    </row>
    <row r="54" spans="2:9">
      <c r="B54" s="26"/>
      <c r="C54" s="7"/>
      <c r="D54" s="32"/>
      <c r="E54" s="5"/>
      <c r="F54" s="5" t="s">
        <v>115</v>
      </c>
      <c r="G54" s="2" t="s">
        <v>116</v>
      </c>
      <c r="H54" s="511"/>
      <c r="I54" s="512"/>
    </row>
    <row r="55" spans="2:9">
      <c r="B55" s="26"/>
      <c r="C55" s="7"/>
      <c r="D55" s="32"/>
      <c r="E55" s="5"/>
      <c r="F55" s="5" t="s">
        <v>117</v>
      </c>
      <c r="G55" s="2" t="s">
        <v>118</v>
      </c>
      <c r="H55" s="511"/>
      <c r="I55" s="512"/>
    </row>
    <row r="56" spans="2:9">
      <c r="B56" s="26"/>
      <c r="C56" s="7"/>
      <c r="D56" s="32"/>
      <c r="E56" s="5"/>
      <c r="F56" s="5" t="s">
        <v>119</v>
      </c>
      <c r="G56" s="2" t="s">
        <v>120</v>
      </c>
      <c r="H56" s="511"/>
      <c r="I56" s="512"/>
    </row>
    <row r="57" spans="2:9">
      <c r="B57" s="26"/>
      <c r="C57" s="7"/>
      <c r="D57" s="32"/>
      <c r="E57" s="5"/>
      <c r="F57" s="5" t="s">
        <v>121</v>
      </c>
      <c r="G57" s="2" t="s">
        <v>122</v>
      </c>
      <c r="H57" s="511"/>
      <c r="I57" s="512"/>
    </row>
    <row r="58" spans="2:9">
      <c r="B58" s="26"/>
      <c r="C58" s="7"/>
      <c r="D58" s="32"/>
      <c r="E58" s="5"/>
      <c r="F58" s="5" t="s">
        <v>123</v>
      </c>
      <c r="G58" s="2" t="s">
        <v>124</v>
      </c>
      <c r="H58" s="511"/>
      <c r="I58" s="512"/>
    </row>
    <row r="59" spans="2:9">
      <c r="B59" s="26"/>
      <c r="C59" s="7"/>
      <c r="D59" s="32"/>
      <c r="E59" s="5"/>
      <c r="F59" s="5" t="s">
        <v>125</v>
      </c>
      <c r="G59" s="2" t="s">
        <v>126</v>
      </c>
      <c r="H59" s="511"/>
      <c r="I59" s="512"/>
    </row>
    <row r="60" spans="2:9">
      <c r="B60" s="26"/>
      <c r="C60" s="7"/>
      <c r="D60" s="32"/>
      <c r="E60" s="5"/>
      <c r="F60" s="5" t="s">
        <v>127</v>
      </c>
      <c r="G60" s="2" t="s">
        <v>128</v>
      </c>
      <c r="H60" s="511"/>
      <c r="I60" s="512"/>
    </row>
    <row r="61" spans="2:9">
      <c r="B61" s="26"/>
      <c r="C61" s="7"/>
      <c r="D61" s="32"/>
      <c r="E61" s="5"/>
      <c r="F61" s="5" t="s">
        <v>129</v>
      </c>
      <c r="G61" s="2" t="s">
        <v>130</v>
      </c>
      <c r="H61" s="511"/>
      <c r="I61" s="753"/>
    </row>
    <row r="62" spans="2:9">
      <c r="B62" s="26"/>
      <c r="C62" s="7"/>
      <c r="D62" s="32"/>
      <c r="E62" s="5"/>
      <c r="F62" s="5" t="s">
        <v>131</v>
      </c>
      <c r="G62" s="2" t="s">
        <v>132</v>
      </c>
      <c r="H62" s="511"/>
      <c r="I62" s="753"/>
    </row>
    <row r="63" spans="2:9">
      <c r="B63" s="26"/>
      <c r="C63" s="7"/>
      <c r="D63" s="32"/>
      <c r="E63" s="5"/>
      <c r="F63" s="5" t="s">
        <v>133</v>
      </c>
      <c r="G63" s="2" t="s">
        <v>134</v>
      </c>
      <c r="H63" s="511"/>
      <c r="I63" s="753"/>
    </row>
    <row r="64" spans="2:9">
      <c r="B64" s="26"/>
      <c r="C64" s="7"/>
      <c r="D64" s="32"/>
      <c r="E64" s="5"/>
      <c r="F64" s="5" t="s">
        <v>135</v>
      </c>
      <c r="G64" s="2" t="s">
        <v>136</v>
      </c>
      <c r="H64" s="511"/>
      <c r="I64" s="753"/>
    </row>
    <row r="65" spans="2:9">
      <c r="B65" s="2" t="s">
        <v>168</v>
      </c>
      <c r="C65" s="7" t="s">
        <v>171</v>
      </c>
      <c r="D65" s="31">
        <v>5</v>
      </c>
      <c r="E65" s="27"/>
      <c r="F65" s="27"/>
      <c r="G65" s="15" t="s">
        <v>224</v>
      </c>
      <c r="H65" s="797" t="s">
        <v>283</v>
      </c>
      <c r="I65" s="798"/>
    </row>
    <row r="66" spans="2:9">
      <c r="B66" s="26"/>
      <c r="C66" s="7"/>
      <c r="D66" s="32"/>
      <c r="E66" s="5"/>
      <c r="F66" s="5"/>
      <c r="G66" s="4" t="s">
        <v>0</v>
      </c>
      <c r="H66" s="499"/>
      <c r="I66" s="500"/>
    </row>
    <row r="67" spans="2:9" ht="59.25" customHeight="1">
      <c r="B67" s="26"/>
      <c r="C67" s="7"/>
      <c r="D67" s="32"/>
      <c r="E67" s="5"/>
      <c r="F67" s="5"/>
      <c r="G67" s="4" t="s">
        <v>289</v>
      </c>
      <c r="H67" s="499"/>
      <c r="I67" s="500"/>
    </row>
    <row r="68" spans="2:9">
      <c r="B68" s="26"/>
      <c r="C68" s="7"/>
      <c r="D68" s="32"/>
      <c r="E68" s="5"/>
      <c r="F68" s="5" t="s">
        <v>9</v>
      </c>
      <c r="G68" s="56" t="s">
        <v>290</v>
      </c>
      <c r="H68" s="501"/>
      <c r="I68" s="502"/>
    </row>
    <row r="69" spans="2:9">
      <c r="B69" s="26"/>
      <c r="C69" s="7"/>
      <c r="D69" s="32"/>
      <c r="E69" s="5"/>
      <c r="F69" s="5" t="s">
        <v>36</v>
      </c>
      <c r="G69" s="2" t="s">
        <v>225</v>
      </c>
      <c r="H69" s="501"/>
      <c r="I69" s="502"/>
    </row>
    <row r="70" spans="2:9">
      <c r="B70" s="26"/>
      <c r="C70" s="7"/>
      <c r="D70" s="32"/>
      <c r="E70" s="5"/>
      <c r="F70" s="5" t="s">
        <v>37</v>
      </c>
      <c r="G70" s="58" t="s">
        <v>141</v>
      </c>
      <c r="H70" s="501"/>
      <c r="I70" s="502"/>
    </row>
    <row r="71" spans="2:9">
      <c r="B71" s="26"/>
      <c r="C71" s="7"/>
      <c r="D71" s="32"/>
      <c r="E71" s="5"/>
      <c r="F71" s="5" t="s">
        <v>38</v>
      </c>
      <c r="G71" s="58" t="s">
        <v>267</v>
      </c>
      <c r="H71" s="501"/>
      <c r="I71" s="502"/>
    </row>
    <row r="72" spans="2:9">
      <c r="B72" s="26"/>
      <c r="C72" s="7"/>
      <c r="D72" s="32"/>
      <c r="E72" s="5"/>
      <c r="F72" s="5" t="s">
        <v>15</v>
      </c>
      <c r="G72" s="58" t="s">
        <v>142</v>
      </c>
      <c r="H72" s="501"/>
      <c r="I72" s="502"/>
    </row>
    <row r="73" spans="2:9">
      <c r="B73" s="26"/>
      <c r="C73" s="7"/>
      <c r="D73" s="32"/>
      <c r="E73" s="5"/>
      <c r="F73" s="5" t="s">
        <v>16</v>
      </c>
      <c r="G73" s="58" t="s">
        <v>143</v>
      </c>
      <c r="H73" s="501"/>
      <c r="I73" s="502"/>
    </row>
    <row r="74" spans="2:9">
      <c r="B74" s="26"/>
      <c r="C74" s="7"/>
      <c r="D74" s="32"/>
      <c r="E74" s="5"/>
      <c r="F74" s="5" t="s">
        <v>17</v>
      </c>
      <c r="G74" s="58" t="s">
        <v>144</v>
      </c>
      <c r="H74" s="501"/>
      <c r="I74" s="502"/>
    </row>
    <row r="75" spans="2:9">
      <c r="B75" s="26"/>
      <c r="C75" s="7"/>
      <c r="D75" s="32"/>
      <c r="E75" s="5"/>
      <c r="F75" s="5" t="s">
        <v>18</v>
      </c>
      <c r="G75" s="58" t="s">
        <v>213</v>
      </c>
      <c r="H75" s="501"/>
      <c r="I75" s="502"/>
    </row>
    <row r="76" spans="2:9">
      <c r="B76" s="26"/>
      <c r="C76" s="7"/>
      <c r="D76" s="32"/>
      <c r="E76" s="5"/>
      <c r="F76" s="5" t="s">
        <v>19</v>
      </c>
      <c r="G76" s="58" t="s">
        <v>214</v>
      </c>
      <c r="H76" s="501"/>
      <c r="I76" s="502"/>
    </row>
    <row r="77" spans="2:9">
      <c r="B77" s="26"/>
      <c r="C77" s="7"/>
      <c r="D77" s="32"/>
      <c r="E77" s="5"/>
      <c r="F77" s="5" t="s">
        <v>9</v>
      </c>
      <c r="G77" s="56" t="s">
        <v>291</v>
      </c>
      <c r="H77" s="501"/>
      <c r="I77" s="502"/>
    </row>
    <row r="78" spans="2:9">
      <c r="B78" s="26"/>
      <c r="C78" s="7"/>
      <c r="D78" s="32"/>
      <c r="E78" s="5"/>
      <c r="F78" s="5" t="s">
        <v>178</v>
      </c>
      <c r="G78" s="2" t="s">
        <v>141</v>
      </c>
      <c r="H78" s="501"/>
      <c r="I78" s="502"/>
    </row>
    <row r="79" spans="2:9">
      <c r="B79" s="26"/>
      <c r="C79" s="7"/>
      <c r="D79" s="32"/>
      <c r="E79" s="5"/>
      <c r="F79" s="5" t="s">
        <v>189</v>
      </c>
      <c r="G79" s="58" t="s">
        <v>268</v>
      </c>
      <c r="H79" s="501"/>
      <c r="I79" s="502"/>
    </row>
    <row r="80" spans="2:9">
      <c r="B80" s="26"/>
      <c r="C80" s="7"/>
      <c r="D80" s="32"/>
      <c r="E80" s="5"/>
      <c r="F80" s="5" t="s">
        <v>22</v>
      </c>
      <c r="G80" s="58" t="s">
        <v>142</v>
      </c>
      <c r="H80" s="501"/>
      <c r="I80" s="502"/>
    </row>
    <row r="81" spans="2:9">
      <c r="B81" s="26"/>
      <c r="C81" s="7"/>
      <c r="D81" s="32"/>
      <c r="E81" s="5"/>
      <c r="F81" s="5" t="s">
        <v>23</v>
      </c>
      <c r="G81" s="58" t="s">
        <v>143</v>
      </c>
      <c r="H81" s="501"/>
      <c r="I81" s="502"/>
    </row>
    <row r="82" spans="2:9">
      <c r="B82" s="26"/>
      <c r="C82" s="7"/>
      <c r="D82" s="32"/>
      <c r="E82" s="5"/>
      <c r="F82" s="5" t="s">
        <v>24</v>
      </c>
      <c r="G82" s="58" t="s">
        <v>144</v>
      </c>
      <c r="H82" s="501"/>
      <c r="I82" s="502"/>
    </row>
    <row r="83" spans="2:9">
      <c r="B83" s="26"/>
      <c r="C83" s="7"/>
      <c r="D83" s="32"/>
      <c r="E83" s="5"/>
      <c r="F83" s="5" t="s">
        <v>27</v>
      </c>
      <c r="G83" s="58" t="s">
        <v>213</v>
      </c>
      <c r="H83" s="501"/>
      <c r="I83" s="502"/>
    </row>
    <row r="84" spans="2:9">
      <c r="B84" s="26"/>
      <c r="C84" s="7"/>
      <c r="D84" s="32"/>
      <c r="E84" s="5"/>
      <c r="F84" s="5" t="s">
        <v>28</v>
      </c>
      <c r="G84" s="58" t="s">
        <v>214</v>
      </c>
      <c r="H84" s="501"/>
      <c r="I84" s="502"/>
    </row>
    <row r="85" spans="2:9">
      <c r="B85" s="2" t="s">
        <v>168</v>
      </c>
      <c r="C85" s="7" t="s">
        <v>171</v>
      </c>
      <c r="D85" s="31">
        <v>6</v>
      </c>
      <c r="E85" s="27"/>
      <c r="F85" s="27"/>
      <c r="G85" s="15" t="s">
        <v>1524</v>
      </c>
      <c r="H85" s="797" t="s">
        <v>2274</v>
      </c>
      <c r="I85" s="798"/>
    </row>
    <row r="86" spans="2:9">
      <c r="B86" s="26"/>
      <c r="C86" s="7"/>
      <c r="D86" s="32"/>
      <c r="E86" s="5"/>
      <c r="F86" s="5"/>
      <c r="G86" s="4" t="s">
        <v>0</v>
      </c>
      <c r="H86" s="499"/>
      <c r="I86" s="500"/>
    </row>
    <row r="87" spans="2:9">
      <c r="B87" s="26"/>
      <c r="C87" s="7"/>
      <c r="D87" s="32"/>
      <c r="E87" s="5"/>
      <c r="F87" s="5"/>
      <c r="G87" s="4" t="s">
        <v>1567</v>
      </c>
      <c r="H87" s="499"/>
      <c r="I87" s="500"/>
    </row>
    <row r="88" spans="2:9">
      <c r="B88" s="26"/>
      <c r="C88" s="7"/>
      <c r="D88" s="32"/>
      <c r="E88" s="5"/>
      <c r="F88" s="5" t="s">
        <v>36</v>
      </c>
      <c r="G88" s="2" t="s">
        <v>1525</v>
      </c>
      <c r="H88" s="501"/>
      <c r="I88" s="502"/>
    </row>
    <row r="89" spans="2:9">
      <c r="B89" s="26"/>
      <c r="C89" s="7"/>
      <c r="D89" s="32"/>
      <c r="E89" s="5"/>
      <c r="F89" s="5" t="s">
        <v>37</v>
      </c>
      <c r="G89" s="58" t="s">
        <v>1526</v>
      </c>
      <c r="H89" s="501"/>
      <c r="I89" s="502"/>
    </row>
    <row r="90" spans="2:9">
      <c r="B90" s="26"/>
      <c r="C90" s="7"/>
      <c r="D90" s="32"/>
      <c r="E90" s="5"/>
      <c r="F90" s="5" t="s">
        <v>38</v>
      </c>
      <c r="G90" s="58" t="s">
        <v>1527</v>
      </c>
      <c r="H90" s="501"/>
      <c r="I90" s="502"/>
    </row>
    <row r="91" spans="2:9">
      <c r="B91" s="26"/>
      <c r="C91" s="7"/>
      <c r="D91" s="32"/>
      <c r="E91" s="5"/>
      <c r="F91" s="5" t="s">
        <v>15</v>
      </c>
      <c r="G91" s="58" t="s">
        <v>1528</v>
      </c>
      <c r="H91" s="501"/>
      <c r="I91" s="502"/>
    </row>
    <row r="92" spans="2:9">
      <c r="B92" s="26"/>
      <c r="C92" s="7"/>
      <c r="D92" s="32"/>
      <c r="E92" s="5"/>
      <c r="F92" s="5" t="s">
        <v>16</v>
      </c>
      <c r="G92" s="58" t="s">
        <v>1529</v>
      </c>
      <c r="H92" s="501"/>
      <c r="I92" s="502"/>
    </row>
    <row r="93" spans="2:9">
      <c r="B93" s="26"/>
      <c r="C93" s="7"/>
      <c r="D93" s="32"/>
      <c r="E93" s="5"/>
      <c r="F93" s="5" t="s">
        <v>17</v>
      </c>
      <c r="G93" s="58" t="s">
        <v>1530</v>
      </c>
      <c r="H93" s="501"/>
      <c r="I93" s="502"/>
    </row>
    <row r="94" spans="2:9">
      <c r="B94" s="26"/>
      <c r="C94" s="7"/>
      <c r="D94" s="32"/>
      <c r="E94" s="5"/>
      <c r="F94" s="5" t="s">
        <v>18</v>
      </c>
      <c r="G94" s="58" t="s">
        <v>1531</v>
      </c>
      <c r="H94" s="501"/>
      <c r="I94" s="502"/>
    </row>
    <row r="95" spans="2:9">
      <c r="B95" s="26"/>
      <c r="C95" s="7"/>
      <c r="D95" s="32"/>
      <c r="E95" s="5"/>
      <c r="F95" s="5" t="s">
        <v>19</v>
      </c>
      <c r="G95" s="58" t="s">
        <v>337</v>
      </c>
      <c r="H95" s="501"/>
      <c r="I95" s="502"/>
    </row>
    <row r="96" spans="2:9" ht="28.5" customHeight="1">
      <c r="B96" s="2" t="s">
        <v>168</v>
      </c>
      <c r="C96" s="7" t="s">
        <v>171</v>
      </c>
      <c r="D96" s="31">
        <v>7</v>
      </c>
      <c r="E96" s="27"/>
      <c r="F96" s="27"/>
      <c r="G96" s="15" t="s">
        <v>1086</v>
      </c>
      <c r="H96" s="797" t="s">
        <v>2275</v>
      </c>
      <c r="I96" s="798"/>
    </row>
    <row r="97" spans="2:9">
      <c r="B97" s="26"/>
      <c r="C97" s="7"/>
      <c r="D97" s="32"/>
      <c r="E97" s="5"/>
      <c r="F97" s="5"/>
      <c r="G97" s="4" t="s">
        <v>0</v>
      </c>
      <c r="H97" s="499"/>
      <c r="I97" s="500"/>
    </row>
    <row r="98" spans="2:9">
      <c r="B98" s="26"/>
      <c r="C98" s="7"/>
      <c r="D98" s="32"/>
      <c r="E98" s="5"/>
      <c r="F98" s="5" t="s">
        <v>36</v>
      </c>
      <c r="G98" s="2" t="s">
        <v>1088</v>
      </c>
      <c r="H98" s="799" t="s">
        <v>1609</v>
      </c>
      <c r="I98" s="800"/>
    </row>
    <row r="99" spans="2:9">
      <c r="B99" s="26"/>
      <c r="C99" s="7"/>
      <c r="D99" s="32"/>
      <c r="E99" s="5"/>
      <c r="F99" s="5" t="s">
        <v>13</v>
      </c>
      <c r="G99" s="58" t="s">
        <v>1089</v>
      </c>
      <c r="H99" s="799" t="s">
        <v>1609</v>
      </c>
      <c r="I99" s="800"/>
    </row>
    <row r="100" spans="2:9">
      <c r="B100" s="26"/>
      <c r="C100" s="7"/>
      <c r="D100" s="32"/>
      <c r="E100" s="5"/>
      <c r="F100" s="5" t="s">
        <v>14</v>
      </c>
      <c r="G100" s="58" t="s">
        <v>1090</v>
      </c>
      <c r="H100" s="799" t="s">
        <v>1609</v>
      </c>
      <c r="I100" s="800"/>
    </row>
    <row r="101" spans="2:9">
      <c r="B101" s="26"/>
      <c r="C101" s="7"/>
      <c r="D101" s="32"/>
      <c r="E101" s="5"/>
      <c r="F101" s="5" t="s">
        <v>15</v>
      </c>
      <c r="G101" s="58" t="s">
        <v>1091</v>
      </c>
      <c r="H101" s="799" t="s">
        <v>1610</v>
      </c>
      <c r="I101" s="800"/>
    </row>
    <row r="102" spans="2:9">
      <c r="B102" s="26"/>
      <c r="C102" s="7"/>
      <c r="D102" s="32"/>
      <c r="E102" s="5"/>
      <c r="F102" s="5" t="s">
        <v>16</v>
      </c>
      <c r="G102" s="58" t="s">
        <v>1092</v>
      </c>
      <c r="H102" s="799" t="s">
        <v>1610</v>
      </c>
      <c r="I102" s="800"/>
    </row>
    <row r="103" spans="2:9">
      <c r="B103" s="26"/>
      <c r="C103" s="7"/>
      <c r="D103" s="32"/>
      <c r="E103" s="5"/>
      <c r="F103" s="5" t="s">
        <v>17</v>
      </c>
      <c r="G103" s="58" t="s">
        <v>1093</v>
      </c>
      <c r="H103" s="799" t="s">
        <v>1611</v>
      </c>
      <c r="I103" s="800"/>
    </row>
    <row r="104" spans="2:9">
      <c r="B104" s="26"/>
      <c r="C104" s="7"/>
      <c r="D104" s="32"/>
      <c r="E104" s="5"/>
      <c r="F104" s="5" t="s">
        <v>18</v>
      </c>
      <c r="G104" s="58" t="s">
        <v>1094</v>
      </c>
      <c r="H104" s="799" t="s">
        <v>1611</v>
      </c>
      <c r="I104" s="800"/>
    </row>
    <row r="105" spans="2:9">
      <c r="B105" s="26"/>
      <c r="C105" s="7"/>
      <c r="D105" s="32"/>
      <c r="E105" s="5"/>
      <c r="F105" s="5" t="s">
        <v>19</v>
      </c>
      <c r="G105" s="58" t="s">
        <v>1095</v>
      </c>
      <c r="H105" s="799" t="s">
        <v>1612</v>
      </c>
      <c r="I105" s="800"/>
    </row>
    <row r="106" spans="2:9">
      <c r="B106" s="26"/>
      <c r="C106" s="7"/>
      <c r="D106" s="32"/>
      <c r="E106" s="5"/>
      <c r="F106" s="5" t="s">
        <v>20</v>
      </c>
      <c r="G106" s="58" t="s">
        <v>1096</v>
      </c>
      <c r="H106" s="799" t="s">
        <v>1612</v>
      </c>
      <c r="I106" s="800"/>
    </row>
    <row r="107" spans="2:9">
      <c r="B107" s="26"/>
      <c r="C107" s="7"/>
      <c r="D107" s="32"/>
      <c r="E107" s="5"/>
      <c r="F107" s="5" t="s">
        <v>21</v>
      </c>
      <c r="G107" s="58" t="s">
        <v>1097</v>
      </c>
      <c r="H107" s="799" t="s">
        <v>1613</v>
      </c>
      <c r="I107" s="800"/>
    </row>
    <row r="108" spans="2:9">
      <c r="B108" s="26"/>
      <c r="C108" s="7"/>
      <c r="D108" s="32"/>
      <c r="E108" s="5"/>
      <c r="F108" s="5" t="s">
        <v>22</v>
      </c>
      <c r="G108" s="58" t="s">
        <v>1098</v>
      </c>
      <c r="H108" s="799" t="s">
        <v>1613</v>
      </c>
      <c r="I108" s="800"/>
    </row>
    <row r="109" spans="2:9">
      <c r="B109" s="26"/>
      <c r="C109" s="7"/>
      <c r="D109" s="32"/>
      <c r="E109" s="5"/>
      <c r="F109" s="5" t="s">
        <v>23</v>
      </c>
      <c r="G109" s="58" t="s">
        <v>1099</v>
      </c>
      <c r="H109" s="799" t="s">
        <v>1613</v>
      </c>
      <c r="I109" s="800"/>
    </row>
    <row r="110" spans="2:9">
      <c r="B110" s="26"/>
      <c r="C110" s="7"/>
      <c r="D110" s="32"/>
      <c r="E110" s="5"/>
      <c r="F110" s="5" t="s">
        <v>24</v>
      </c>
      <c r="G110" s="58" t="s">
        <v>1100</v>
      </c>
      <c r="H110" s="799" t="s">
        <v>1613</v>
      </c>
      <c r="I110" s="800"/>
    </row>
    <row r="111" spans="2:9">
      <c r="B111" s="26"/>
      <c r="C111" s="7"/>
      <c r="D111" s="32"/>
      <c r="E111" s="5"/>
      <c r="F111" s="5" t="s">
        <v>27</v>
      </c>
      <c r="G111" s="58" t="s">
        <v>1101</v>
      </c>
      <c r="H111" s="799" t="s">
        <v>1613</v>
      </c>
      <c r="I111" s="800"/>
    </row>
    <row r="112" spans="2:9">
      <c r="B112" s="26"/>
      <c r="C112" s="7"/>
      <c r="D112" s="32"/>
      <c r="E112" s="5"/>
      <c r="F112" s="5" t="s">
        <v>28</v>
      </c>
      <c r="G112" s="58" t="s">
        <v>1102</v>
      </c>
      <c r="H112" s="799" t="s">
        <v>1613</v>
      </c>
      <c r="I112" s="800"/>
    </row>
    <row r="113" spans="2:9">
      <c r="B113" s="26"/>
      <c r="C113" s="7"/>
      <c r="D113" s="32"/>
      <c r="E113" s="5"/>
      <c r="F113" s="5" t="s">
        <v>29</v>
      </c>
      <c r="G113" s="2" t="s">
        <v>1103</v>
      </c>
      <c r="H113" s="799" t="s">
        <v>1614</v>
      </c>
      <c r="I113" s="800"/>
    </row>
    <row r="114" spans="2:9">
      <c r="B114" s="26"/>
      <c r="C114" s="7"/>
      <c r="D114" s="32"/>
      <c r="E114" s="5"/>
      <c r="F114" s="5" t="s">
        <v>30</v>
      </c>
      <c r="G114" s="58" t="s">
        <v>1104</v>
      </c>
      <c r="H114" s="799" t="s">
        <v>1614</v>
      </c>
      <c r="I114" s="800"/>
    </row>
    <row r="115" spans="2:9">
      <c r="B115" s="26"/>
      <c r="C115" s="7"/>
      <c r="D115" s="32"/>
      <c r="E115" s="5"/>
      <c r="F115" s="5" t="s">
        <v>31</v>
      </c>
      <c r="G115" s="58" t="s">
        <v>1105</v>
      </c>
      <c r="H115" s="799" t="s">
        <v>1615</v>
      </c>
      <c r="I115" s="800"/>
    </row>
    <row r="116" spans="2:9">
      <c r="B116" s="26"/>
      <c r="C116" s="7"/>
      <c r="D116" s="32"/>
      <c r="E116" s="5"/>
      <c r="F116" s="5" t="s">
        <v>77</v>
      </c>
      <c r="G116" s="58" t="s">
        <v>1106</v>
      </c>
      <c r="H116" s="799" t="s">
        <v>1615</v>
      </c>
      <c r="I116" s="800"/>
    </row>
    <row r="117" spans="2:9">
      <c r="B117" s="26"/>
      <c r="C117" s="7"/>
      <c r="D117" s="32"/>
      <c r="E117" s="5"/>
      <c r="F117" s="5" t="s">
        <v>79</v>
      </c>
      <c r="G117" s="58" t="s">
        <v>1107</v>
      </c>
      <c r="H117" s="799" t="s">
        <v>1615</v>
      </c>
      <c r="I117" s="800"/>
    </row>
    <row r="118" spans="2:9" s="25" customFormat="1">
      <c r="B118" s="2" t="s">
        <v>168</v>
      </c>
      <c r="C118" s="7" t="s">
        <v>171</v>
      </c>
      <c r="D118" s="31" t="s">
        <v>2259</v>
      </c>
      <c r="E118" s="27"/>
      <c r="F118" s="27"/>
      <c r="G118" s="15" t="s">
        <v>2220</v>
      </c>
      <c r="H118" s="797" t="s">
        <v>2276</v>
      </c>
      <c r="I118" s="798"/>
    </row>
    <row r="119" spans="2:9" s="25" customFormat="1">
      <c r="B119" s="26"/>
      <c r="C119" s="7"/>
      <c r="D119" s="32"/>
      <c r="E119" s="5"/>
      <c r="F119" s="5"/>
      <c r="G119" s="4" t="s">
        <v>0</v>
      </c>
      <c r="H119" s="499"/>
      <c r="I119" s="500"/>
    </row>
    <row r="120" spans="2:9" s="25" customFormat="1">
      <c r="B120" s="26"/>
      <c r="C120" s="7"/>
      <c r="D120" s="32"/>
      <c r="E120" s="5"/>
      <c r="F120" s="5" t="s">
        <v>36</v>
      </c>
      <c r="G120" s="2" t="s">
        <v>1525</v>
      </c>
      <c r="H120" s="501"/>
      <c r="I120" s="502"/>
    </row>
    <row r="121" spans="2:9" s="25" customFormat="1">
      <c r="B121" s="26"/>
      <c r="C121" s="7"/>
      <c r="D121" s="32"/>
      <c r="E121" s="5"/>
      <c r="F121" s="5" t="s">
        <v>37</v>
      </c>
      <c r="G121" s="58" t="s">
        <v>1526</v>
      </c>
      <c r="H121" s="501"/>
      <c r="I121" s="502"/>
    </row>
    <row r="122" spans="2:9" s="25" customFormat="1">
      <c r="B122" s="26"/>
      <c r="C122" s="7"/>
      <c r="D122" s="32"/>
      <c r="E122" s="5"/>
      <c r="F122" s="5" t="s">
        <v>38</v>
      </c>
      <c r="G122" s="58" t="s">
        <v>1527</v>
      </c>
      <c r="H122" s="501"/>
      <c r="I122" s="502"/>
    </row>
    <row r="123" spans="2:9" s="25" customFormat="1">
      <c r="B123" s="26"/>
      <c r="C123" s="7"/>
      <c r="D123" s="32"/>
      <c r="E123" s="5"/>
      <c r="F123" s="5" t="s">
        <v>15</v>
      </c>
      <c r="G123" s="58" t="s">
        <v>1528</v>
      </c>
      <c r="H123" s="501"/>
      <c r="I123" s="502"/>
    </row>
    <row r="124" spans="2:9" s="25" customFormat="1">
      <c r="B124" s="26"/>
      <c r="C124" s="7"/>
      <c r="D124" s="32"/>
      <c r="E124" s="5"/>
      <c r="F124" s="5" t="s">
        <v>16</v>
      </c>
      <c r="G124" s="58" t="s">
        <v>1529</v>
      </c>
      <c r="H124" s="501"/>
      <c r="I124" s="502"/>
    </row>
    <row r="125" spans="2:9" s="25" customFormat="1">
      <c r="B125" s="26"/>
      <c r="C125" s="7"/>
      <c r="D125" s="32"/>
      <c r="E125" s="5"/>
      <c r="F125" s="5" t="s">
        <v>17</v>
      </c>
      <c r="G125" s="58" t="s">
        <v>1530</v>
      </c>
      <c r="H125" s="501"/>
      <c r="I125" s="502"/>
    </row>
    <row r="126" spans="2:9" s="25" customFormat="1">
      <c r="B126" s="26"/>
      <c r="C126" s="7"/>
      <c r="D126" s="32"/>
      <c r="E126" s="5"/>
      <c r="F126" s="5" t="s">
        <v>18</v>
      </c>
      <c r="G126" s="58" t="s">
        <v>1531</v>
      </c>
      <c r="H126" s="501"/>
      <c r="I126" s="502"/>
    </row>
    <row r="127" spans="2:9" s="25" customFormat="1">
      <c r="B127" s="26"/>
      <c r="C127" s="7"/>
      <c r="D127" s="32"/>
      <c r="E127" s="5"/>
      <c r="F127" s="5" t="s">
        <v>19</v>
      </c>
      <c r="G127" s="58" t="s">
        <v>337</v>
      </c>
      <c r="H127" s="501"/>
      <c r="I127" s="502"/>
    </row>
    <row r="128" spans="2:9">
      <c r="B128" s="2" t="s">
        <v>167</v>
      </c>
      <c r="C128" s="7" t="s">
        <v>227</v>
      </c>
      <c r="D128" s="31">
        <v>8</v>
      </c>
      <c r="E128" s="27"/>
      <c r="F128" s="27"/>
      <c r="G128" s="15" t="s">
        <v>1108</v>
      </c>
      <c r="H128" s="797" t="s">
        <v>284</v>
      </c>
      <c r="I128" s="798"/>
    </row>
    <row r="129" spans="2:9">
      <c r="B129" s="26"/>
      <c r="C129" s="7"/>
      <c r="D129" s="32"/>
      <c r="E129" s="5"/>
      <c r="F129" s="5"/>
      <c r="G129" s="4" t="s">
        <v>1109</v>
      </c>
      <c r="H129" s="513"/>
      <c r="I129" s="514"/>
    </row>
    <row r="130" spans="2:9">
      <c r="B130" s="26"/>
      <c r="C130" s="7"/>
      <c r="D130" s="32"/>
      <c r="E130" s="5"/>
      <c r="F130" s="5" t="s">
        <v>36</v>
      </c>
      <c r="G130" s="2" t="s">
        <v>1110</v>
      </c>
      <c r="H130" s="511"/>
      <c r="I130" s="512"/>
    </row>
    <row r="131" spans="2:9">
      <c r="B131" s="26"/>
      <c r="C131" s="7"/>
      <c r="D131" s="32"/>
      <c r="E131" s="5"/>
      <c r="F131" s="5" t="s">
        <v>37</v>
      </c>
      <c r="G131" s="2" t="s">
        <v>1111</v>
      </c>
      <c r="H131" s="511"/>
      <c r="I131" s="512"/>
    </row>
    <row r="132" spans="2:9">
      <c r="B132" s="26"/>
      <c r="C132" s="7"/>
      <c r="D132" s="32"/>
      <c r="E132" s="5"/>
      <c r="F132" s="5" t="s">
        <v>14</v>
      </c>
      <c r="G132" s="2" t="s">
        <v>1112</v>
      </c>
      <c r="H132" s="511"/>
      <c r="I132" s="512"/>
    </row>
    <row r="133" spans="2:9">
      <c r="B133" s="26"/>
      <c r="C133" s="7"/>
      <c r="D133" s="32"/>
      <c r="E133" s="5"/>
      <c r="F133" s="5" t="s">
        <v>15</v>
      </c>
      <c r="G133" s="2" t="s">
        <v>1113</v>
      </c>
      <c r="H133" s="511"/>
      <c r="I133" s="512"/>
    </row>
    <row r="134" spans="2:9">
      <c r="B134" s="26"/>
      <c r="C134" s="7"/>
      <c r="D134" s="32"/>
      <c r="E134" s="5"/>
      <c r="F134" s="5" t="s">
        <v>16</v>
      </c>
      <c r="G134" s="2" t="s">
        <v>1114</v>
      </c>
      <c r="H134" s="511"/>
      <c r="I134" s="512"/>
    </row>
    <row r="135" spans="2:9">
      <c r="B135" s="26"/>
      <c r="C135" s="7"/>
      <c r="D135" s="32"/>
      <c r="E135" s="5"/>
      <c r="F135" s="5" t="s">
        <v>17</v>
      </c>
      <c r="G135" s="2" t="s">
        <v>1115</v>
      </c>
      <c r="H135" s="511"/>
      <c r="I135" s="512"/>
    </row>
    <row r="136" spans="2:9">
      <c r="B136" s="26"/>
      <c r="C136" s="7"/>
      <c r="D136" s="32"/>
      <c r="E136" s="5"/>
      <c r="F136" s="5" t="s">
        <v>42</v>
      </c>
      <c r="G136" s="2" t="s">
        <v>1116</v>
      </c>
      <c r="H136" s="511"/>
      <c r="I136" s="512"/>
    </row>
    <row r="137" spans="2:9">
      <c r="B137" s="26"/>
      <c r="C137" s="7"/>
      <c r="D137" s="32"/>
      <c r="E137" s="5"/>
      <c r="F137" s="5" t="s">
        <v>59</v>
      </c>
      <c r="G137" s="2" t="s">
        <v>1117</v>
      </c>
      <c r="H137" s="511"/>
      <c r="I137" s="512"/>
    </row>
    <row r="138" spans="2:9" ht="24.75">
      <c r="B138" s="307" t="s">
        <v>1568</v>
      </c>
      <c r="C138" s="309"/>
      <c r="D138" s="310"/>
      <c r="E138" s="311"/>
      <c r="F138" s="311"/>
      <c r="G138" s="308"/>
      <c r="H138" s="515"/>
      <c r="I138" s="516"/>
    </row>
    <row r="139" spans="2:9">
      <c r="B139" s="26"/>
      <c r="C139" s="7"/>
      <c r="D139" s="33"/>
      <c r="E139" s="16"/>
      <c r="F139" s="16"/>
      <c r="G139" s="17" t="s">
        <v>370</v>
      </c>
      <c r="H139" s="517"/>
      <c r="I139" s="518"/>
    </row>
    <row r="140" spans="2:9">
      <c r="B140" s="2" t="s">
        <v>167</v>
      </c>
      <c r="C140" s="7" t="s">
        <v>171</v>
      </c>
      <c r="D140" s="31">
        <v>9</v>
      </c>
      <c r="E140" s="27"/>
      <c r="F140" s="27"/>
      <c r="G140" s="15" t="s">
        <v>371</v>
      </c>
      <c r="H140" s="797" t="s">
        <v>284</v>
      </c>
      <c r="I140" s="798"/>
    </row>
    <row r="141" spans="2:9">
      <c r="B141" s="26"/>
      <c r="C141" s="7"/>
      <c r="D141" s="32"/>
      <c r="E141" s="5"/>
      <c r="F141" s="5"/>
      <c r="G141" s="4" t="s">
        <v>0</v>
      </c>
      <c r="H141" s="513"/>
      <c r="I141" s="514"/>
    </row>
    <row r="142" spans="2:9">
      <c r="B142" s="26"/>
      <c r="C142" s="7"/>
      <c r="D142" s="32"/>
      <c r="E142" s="5"/>
      <c r="F142" s="5" t="s">
        <v>372</v>
      </c>
      <c r="G142" s="2" t="s">
        <v>373</v>
      </c>
      <c r="H142" s="511"/>
      <c r="I142" s="512"/>
    </row>
    <row r="143" spans="2:9">
      <c r="B143" s="26"/>
      <c r="C143" s="7"/>
      <c r="D143" s="32"/>
      <c r="E143" s="5"/>
      <c r="F143" s="5" t="s">
        <v>374</v>
      </c>
      <c r="G143" s="2" t="s">
        <v>375</v>
      </c>
      <c r="H143" s="511"/>
      <c r="I143" s="512"/>
    </row>
    <row r="144" spans="2:9">
      <c r="B144" s="2" t="s">
        <v>167</v>
      </c>
      <c r="C144" s="7" t="s">
        <v>171</v>
      </c>
      <c r="D144" s="31">
        <v>10</v>
      </c>
      <c r="E144" s="27"/>
      <c r="F144" s="27"/>
      <c r="G144" s="15" t="s">
        <v>376</v>
      </c>
      <c r="H144" s="797" t="s">
        <v>284</v>
      </c>
      <c r="I144" s="798"/>
    </row>
    <row r="145" spans="2:9">
      <c r="B145" s="26"/>
      <c r="C145" s="7"/>
      <c r="D145" s="32"/>
      <c r="E145" s="5"/>
      <c r="F145" s="5"/>
      <c r="G145" s="4" t="s">
        <v>0</v>
      </c>
      <c r="H145" s="513"/>
      <c r="I145" s="514"/>
    </row>
    <row r="146" spans="2:9">
      <c r="B146" s="26"/>
      <c r="C146" s="7"/>
      <c r="D146" s="32"/>
      <c r="E146" s="5"/>
      <c r="F146" s="5" t="s">
        <v>36</v>
      </c>
      <c r="G146" s="2" t="s">
        <v>377</v>
      </c>
      <c r="H146" s="511"/>
      <c r="I146" s="512"/>
    </row>
    <row r="147" spans="2:9">
      <c r="B147" s="26"/>
      <c r="C147" s="7"/>
      <c r="D147" s="32"/>
      <c r="E147" s="5"/>
      <c r="F147" s="5" t="s">
        <v>37</v>
      </c>
      <c r="G147" s="2" t="s">
        <v>378</v>
      </c>
      <c r="H147" s="511"/>
      <c r="I147" s="512"/>
    </row>
    <row r="148" spans="2:9">
      <c r="B148" s="26"/>
      <c r="C148" s="7"/>
      <c r="D148" s="33"/>
      <c r="E148" s="16"/>
      <c r="F148" s="16"/>
      <c r="G148" s="17" t="s">
        <v>379</v>
      </c>
      <c r="H148" s="517"/>
      <c r="I148" s="518"/>
    </row>
    <row r="149" spans="2:9">
      <c r="B149" s="2" t="s">
        <v>167</v>
      </c>
      <c r="C149" s="7" t="s">
        <v>33</v>
      </c>
      <c r="D149" s="31">
        <v>11</v>
      </c>
      <c r="E149" s="27"/>
      <c r="F149" s="27"/>
      <c r="G149" s="15" t="s">
        <v>380</v>
      </c>
      <c r="H149" s="797" t="s">
        <v>2277</v>
      </c>
      <c r="I149" s="798"/>
    </row>
    <row r="150" spans="2:9">
      <c r="B150" s="26"/>
      <c r="C150" s="7"/>
      <c r="D150" s="32"/>
      <c r="E150" s="5"/>
      <c r="F150" s="5"/>
      <c r="G150" s="4" t="s">
        <v>1</v>
      </c>
      <c r="H150" s="513"/>
      <c r="I150" s="514"/>
    </row>
    <row r="151" spans="2:9">
      <c r="B151" s="26"/>
      <c r="C151" s="7"/>
      <c r="D151" s="32"/>
      <c r="E151" s="5"/>
      <c r="F151" s="5"/>
      <c r="G151" s="2" t="s">
        <v>382</v>
      </c>
      <c r="H151" s="511"/>
      <c r="I151" s="512"/>
    </row>
    <row r="152" spans="2:9" ht="30">
      <c r="B152" s="2" t="s">
        <v>167</v>
      </c>
      <c r="C152" s="7" t="s">
        <v>33</v>
      </c>
      <c r="D152" s="31">
        <v>12</v>
      </c>
      <c r="E152" s="27"/>
      <c r="F152" s="27"/>
      <c r="G152" s="15" t="s">
        <v>383</v>
      </c>
      <c r="H152" s="797" t="s">
        <v>2277</v>
      </c>
      <c r="I152" s="798"/>
    </row>
    <row r="153" spans="2:9">
      <c r="B153" s="26"/>
      <c r="C153" s="7"/>
      <c r="D153" s="32"/>
      <c r="E153" s="5"/>
      <c r="F153" s="5"/>
      <c r="G153" s="4" t="s">
        <v>1</v>
      </c>
      <c r="H153" s="513"/>
      <c r="I153" s="514"/>
    </row>
    <row r="154" spans="2:9">
      <c r="B154" s="26"/>
      <c r="C154" s="7"/>
      <c r="D154" s="32"/>
      <c r="E154" s="5"/>
      <c r="F154" s="5" t="s">
        <v>35</v>
      </c>
      <c r="G154" s="2" t="s">
        <v>385</v>
      </c>
      <c r="H154" s="799" t="s">
        <v>2278</v>
      </c>
      <c r="I154" s="800"/>
    </row>
    <row r="155" spans="2:9">
      <c r="B155" s="26"/>
      <c r="C155" s="7"/>
      <c r="D155" s="32"/>
      <c r="E155" s="5"/>
      <c r="F155" s="5" t="s">
        <v>170</v>
      </c>
      <c r="G155" s="2" t="s">
        <v>386</v>
      </c>
      <c r="H155" s="799" t="s">
        <v>2279</v>
      </c>
      <c r="I155" s="800"/>
    </row>
    <row r="156" spans="2:9">
      <c r="B156" s="26"/>
      <c r="C156" s="7"/>
      <c r="D156" s="32"/>
      <c r="E156" s="5"/>
      <c r="F156" s="5" t="s">
        <v>11</v>
      </c>
      <c r="G156" s="2" t="s">
        <v>387</v>
      </c>
      <c r="H156" s="799" t="s">
        <v>2280</v>
      </c>
      <c r="I156" s="800"/>
    </row>
    <row r="157" spans="2:9">
      <c r="B157" s="26"/>
      <c r="C157" s="7"/>
      <c r="D157" s="32"/>
      <c r="E157" s="5"/>
      <c r="F157" s="5" t="s">
        <v>12</v>
      </c>
      <c r="G157" s="2" t="s">
        <v>388</v>
      </c>
      <c r="H157" s="799" t="s">
        <v>2281</v>
      </c>
      <c r="I157" s="800"/>
    </row>
    <row r="158" spans="2:9">
      <c r="B158" s="26"/>
      <c r="C158" s="7"/>
      <c r="D158" s="32"/>
      <c r="E158" s="5"/>
      <c r="F158" s="5" t="s">
        <v>50</v>
      </c>
      <c r="G158" s="2" t="s">
        <v>389</v>
      </c>
      <c r="H158" s="799" t="s">
        <v>2282</v>
      </c>
      <c r="I158" s="800"/>
    </row>
    <row r="159" spans="2:9">
      <c r="B159" s="26"/>
      <c r="C159" s="7"/>
      <c r="D159" s="32"/>
      <c r="E159" s="5"/>
      <c r="F159" s="5" t="s">
        <v>52</v>
      </c>
      <c r="G159" s="2" t="s">
        <v>390</v>
      </c>
      <c r="H159" s="799" t="s">
        <v>2283</v>
      </c>
      <c r="I159" s="800"/>
    </row>
    <row r="160" spans="2:9">
      <c r="B160" s="26"/>
      <c r="C160" s="7"/>
      <c r="D160" s="32"/>
      <c r="E160" s="5"/>
      <c r="F160" s="5" t="s">
        <v>391</v>
      </c>
      <c r="G160" s="2" t="s">
        <v>392</v>
      </c>
      <c r="H160" s="799" t="s">
        <v>2284</v>
      </c>
      <c r="I160" s="800"/>
    </row>
    <row r="161" spans="2:9">
      <c r="B161" s="26"/>
      <c r="C161" s="7"/>
      <c r="D161" s="32"/>
      <c r="E161" s="5"/>
      <c r="F161" s="5" t="s">
        <v>393</v>
      </c>
      <c r="G161" s="2" t="s">
        <v>394</v>
      </c>
      <c r="H161" s="799" t="s">
        <v>2285</v>
      </c>
      <c r="I161" s="800"/>
    </row>
    <row r="162" spans="2:9">
      <c r="B162" s="26"/>
      <c r="C162" s="7"/>
      <c r="D162" s="32"/>
      <c r="E162" s="5"/>
      <c r="F162" s="5" t="s">
        <v>395</v>
      </c>
      <c r="G162" s="2" t="s">
        <v>396</v>
      </c>
      <c r="H162" s="799" t="s">
        <v>2286</v>
      </c>
      <c r="I162" s="800"/>
    </row>
    <row r="163" spans="2:9">
      <c r="B163" s="26"/>
      <c r="C163" s="7"/>
      <c r="D163" s="32"/>
      <c r="E163" s="5"/>
      <c r="F163" s="5" t="s">
        <v>397</v>
      </c>
      <c r="G163" s="2" t="s">
        <v>398</v>
      </c>
      <c r="H163" s="799" t="s">
        <v>2287</v>
      </c>
      <c r="I163" s="800"/>
    </row>
    <row r="164" spans="2:9" ht="167.45" customHeight="1">
      <c r="B164" s="26"/>
      <c r="C164" s="7"/>
      <c r="D164" s="33"/>
      <c r="E164" s="16"/>
      <c r="F164" s="16"/>
      <c r="G164" s="17" t="s">
        <v>1819</v>
      </c>
      <c r="H164" s="517"/>
      <c r="I164" s="756"/>
    </row>
    <row r="165" spans="2:9">
      <c r="B165" s="2" t="s">
        <v>167</v>
      </c>
      <c r="C165" s="7" t="s">
        <v>171</v>
      </c>
      <c r="D165" s="31">
        <v>13</v>
      </c>
      <c r="E165" s="27"/>
      <c r="F165" s="27"/>
      <c r="G165" s="15" t="s">
        <v>1078</v>
      </c>
      <c r="H165" s="797" t="s">
        <v>284</v>
      </c>
      <c r="I165" s="798"/>
    </row>
    <row r="166" spans="2:9">
      <c r="B166" s="26"/>
      <c r="C166" s="7"/>
      <c r="D166" s="32"/>
      <c r="E166" s="5"/>
      <c r="F166" s="5"/>
      <c r="G166" s="4" t="s">
        <v>0</v>
      </c>
      <c r="H166" s="513"/>
      <c r="I166" s="514"/>
    </row>
    <row r="167" spans="2:9">
      <c r="B167" s="26"/>
      <c r="C167" s="7"/>
      <c r="D167" s="32"/>
      <c r="E167" s="5"/>
      <c r="F167" s="5" t="s">
        <v>36</v>
      </c>
      <c r="G167" s="2" t="s">
        <v>1080</v>
      </c>
      <c r="H167" s="511"/>
      <c r="I167" s="512"/>
    </row>
    <row r="168" spans="2:9">
      <c r="B168" s="26"/>
      <c r="C168" s="7"/>
      <c r="D168" s="32"/>
      <c r="E168" s="5"/>
      <c r="F168" s="5" t="s">
        <v>37</v>
      </c>
      <c r="G168" s="2" t="s">
        <v>1081</v>
      </c>
      <c r="H168" s="511"/>
      <c r="I168" s="512"/>
    </row>
    <row r="169" spans="2:9">
      <c r="B169" s="26"/>
      <c r="C169" s="7"/>
      <c r="D169" s="32"/>
      <c r="E169" s="5"/>
      <c r="F169" s="5" t="s">
        <v>14</v>
      </c>
      <c r="G169" s="2" t="s">
        <v>1082</v>
      </c>
      <c r="H169" s="511"/>
      <c r="I169" s="512"/>
    </row>
    <row r="170" spans="2:9">
      <c r="B170" s="26"/>
      <c r="C170" s="7"/>
      <c r="D170" s="32"/>
      <c r="E170" s="5"/>
      <c r="F170" s="5" t="s">
        <v>15</v>
      </c>
      <c r="G170" s="2" t="s">
        <v>1083</v>
      </c>
      <c r="H170" s="511"/>
      <c r="I170" s="512"/>
    </row>
    <row r="171" spans="2:9">
      <c r="B171" s="26"/>
      <c r="C171" s="7"/>
      <c r="D171" s="32"/>
      <c r="E171" s="5"/>
      <c r="F171" s="5" t="s">
        <v>16</v>
      </c>
      <c r="G171" s="2" t="s">
        <v>1084</v>
      </c>
      <c r="H171" s="511"/>
      <c r="I171" s="512"/>
    </row>
    <row r="172" spans="2:9">
      <c r="B172" s="26"/>
      <c r="C172" s="7"/>
      <c r="D172" s="32"/>
      <c r="E172" s="5"/>
      <c r="F172" s="5" t="s">
        <v>17</v>
      </c>
      <c r="G172" s="2" t="s">
        <v>1085</v>
      </c>
      <c r="H172" s="511"/>
      <c r="I172" s="512"/>
    </row>
    <row r="173" spans="2:9">
      <c r="B173" s="2" t="s">
        <v>167</v>
      </c>
      <c r="C173" s="7" t="s">
        <v>227</v>
      </c>
      <c r="D173" s="31">
        <v>14</v>
      </c>
      <c r="E173" s="27"/>
      <c r="F173" s="27"/>
      <c r="G173" s="15" t="s">
        <v>1842</v>
      </c>
      <c r="H173" s="797" t="s">
        <v>284</v>
      </c>
      <c r="I173" s="798"/>
    </row>
    <row r="174" spans="2:9">
      <c r="B174" s="26" t="s">
        <v>1477</v>
      </c>
      <c r="C174" s="7"/>
      <c r="D174" s="32"/>
      <c r="E174" s="5"/>
      <c r="F174" s="5"/>
      <c r="G174" s="4" t="s">
        <v>1065</v>
      </c>
      <c r="H174" s="513"/>
      <c r="I174" s="514"/>
    </row>
    <row r="175" spans="2:9">
      <c r="B175" s="26"/>
      <c r="C175" s="7"/>
      <c r="D175" s="32"/>
      <c r="E175" s="5"/>
      <c r="F175" s="5" t="s">
        <v>36</v>
      </c>
      <c r="G175" s="2" t="s">
        <v>1066</v>
      </c>
      <c r="H175" s="511"/>
      <c r="I175" s="512"/>
    </row>
    <row r="176" spans="2:9">
      <c r="B176" s="26"/>
      <c r="C176" s="7"/>
      <c r="D176" s="32"/>
      <c r="E176" s="5"/>
      <c r="F176" s="5" t="s">
        <v>37</v>
      </c>
      <c r="G176" s="2" t="s">
        <v>1067</v>
      </c>
      <c r="H176" s="511"/>
      <c r="I176" s="512"/>
    </row>
    <row r="177" spans="2:9">
      <c r="B177" s="26"/>
      <c r="C177" s="7"/>
      <c r="D177" s="32"/>
      <c r="E177" s="5"/>
      <c r="F177" s="5" t="s">
        <v>14</v>
      </c>
      <c r="G177" s="2" t="s">
        <v>1068</v>
      </c>
      <c r="H177" s="511"/>
      <c r="I177" s="512"/>
    </row>
    <row r="178" spans="2:9">
      <c r="B178" s="26"/>
      <c r="C178" s="7"/>
      <c r="D178" s="32"/>
      <c r="E178" s="5"/>
      <c r="F178" s="5" t="s">
        <v>15</v>
      </c>
      <c r="G178" s="2" t="s">
        <v>1069</v>
      </c>
      <c r="H178" s="511"/>
      <c r="I178" s="512"/>
    </row>
    <row r="179" spans="2:9">
      <c r="B179" s="26"/>
      <c r="C179" s="7"/>
      <c r="D179" s="32"/>
      <c r="E179" s="5"/>
      <c r="F179" s="5" t="s">
        <v>16</v>
      </c>
      <c r="G179" s="2" t="s">
        <v>1070</v>
      </c>
      <c r="H179" s="511"/>
      <c r="I179" s="512"/>
    </row>
    <row r="180" spans="2:9">
      <c r="B180" s="26"/>
      <c r="C180" s="7"/>
      <c r="D180" s="32"/>
      <c r="E180" s="5"/>
      <c r="F180" s="5" t="s">
        <v>17</v>
      </c>
      <c r="G180" s="2" t="s">
        <v>1071</v>
      </c>
      <c r="H180" s="511"/>
      <c r="I180" s="512"/>
    </row>
    <row r="181" spans="2:9">
      <c r="B181" s="26"/>
      <c r="C181" s="7"/>
      <c r="D181" s="32"/>
      <c r="E181" s="5"/>
      <c r="F181" s="5" t="s">
        <v>18</v>
      </c>
      <c r="G181" s="2" t="s">
        <v>1072</v>
      </c>
      <c r="H181" s="511"/>
      <c r="I181" s="512"/>
    </row>
    <row r="182" spans="2:9">
      <c r="B182" s="26"/>
      <c r="C182" s="7"/>
      <c r="D182" s="32"/>
      <c r="E182" s="5"/>
      <c r="F182" s="5" t="s">
        <v>59</v>
      </c>
      <c r="G182" s="2" t="s">
        <v>1073</v>
      </c>
      <c r="H182" s="511"/>
      <c r="I182" s="512"/>
    </row>
    <row r="183" spans="2:9">
      <c r="B183" s="26"/>
      <c r="C183" s="7"/>
      <c r="D183" s="32"/>
      <c r="E183" s="5"/>
      <c r="F183" s="5" t="s">
        <v>178</v>
      </c>
      <c r="G183" s="2" t="s">
        <v>1074</v>
      </c>
      <c r="H183" s="511"/>
      <c r="I183" s="512"/>
    </row>
    <row r="184" spans="2:9">
      <c r="B184" s="26"/>
      <c r="C184" s="7"/>
      <c r="D184" s="32"/>
      <c r="E184" s="5"/>
      <c r="F184" s="5" t="s">
        <v>189</v>
      </c>
      <c r="G184" s="2" t="s">
        <v>288</v>
      </c>
      <c r="H184" s="511"/>
      <c r="I184" s="512"/>
    </row>
    <row r="185" spans="2:9">
      <c r="B185" s="2" t="s">
        <v>1477</v>
      </c>
      <c r="C185" s="7" t="s">
        <v>171</v>
      </c>
      <c r="D185" s="31">
        <v>15</v>
      </c>
      <c r="E185" s="27"/>
      <c r="F185" s="27"/>
      <c r="G185" s="15" t="s">
        <v>1075</v>
      </c>
      <c r="H185" s="797" t="s">
        <v>284</v>
      </c>
      <c r="I185" s="798"/>
    </row>
    <row r="186" spans="2:9">
      <c r="B186" s="26"/>
      <c r="C186" s="7"/>
      <c r="D186" s="32"/>
      <c r="E186" s="5"/>
      <c r="F186" s="5"/>
      <c r="G186" s="4" t="s">
        <v>0</v>
      </c>
      <c r="H186" s="513"/>
      <c r="I186" s="514"/>
    </row>
    <row r="187" spans="2:9">
      <c r="B187" s="26"/>
      <c r="C187" s="7"/>
      <c r="D187" s="32"/>
      <c r="E187" s="5"/>
      <c r="F187" s="5" t="s">
        <v>36</v>
      </c>
      <c r="G187" s="2" t="s">
        <v>1076</v>
      </c>
      <c r="H187" s="511"/>
      <c r="I187" s="512"/>
    </row>
    <row r="188" spans="2:9">
      <c r="B188" s="26"/>
      <c r="C188" s="7"/>
      <c r="D188" s="32"/>
      <c r="E188" s="5"/>
      <c r="F188" s="5" t="s">
        <v>37</v>
      </c>
      <c r="G188" s="2" t="s">
        <v>1067</v>
      </c>
      <c r="H188" s="511"/>
      <c r="I188" s="512"/>
    </row>
    <row r="189" spans="2:9">
      <c r="B189" s="26"/>
      <c r="C189" s="7"/>
      <c r="D189" s="32"/>
      <c r="E189" s="5"/>
      <c r="F189" s="5" t="s">
        <v>14</v>
      </c>
      <c r="G189" s="2" t="s">
        <v>1068</v>
      </c>
      <c r="H189" s="511"/>
      <c r="I189" s="512"/>
    </row>
    <row r="190" spans="2:9">
      <c r="B190" s="26"/>
      <c r="C190" s="7"/>
      <c r="D190" s="32"/>
      <c r="E190" s="5"/>
      <c r="F190" s="5" t="s">
        <v>15</v>
      </c>
      <c r="G190" s="2" t="s">
        <v>1069</v>
      </c>
      <c r="H190" s="511"/>
      <c r="I190" s="512"/>
    </row>
    <row r="191" spans="2:9">
      <c r="B191" s="26"/>
      <c r="C191" s="7"/>
      <c r="D191" s="32"/>
      <c r="E191" s="5"/>
      <c r="F191" s="5" t="s">
        <v>16</v>
      </c>
      <c r="G191" s="2" t="s">
        <v>1070</v>
      </c>
      <c r="H191" s="511"/>
      <c r="I191" s="512"/>
    </row>
    <row r="192" spans="2:9">
      <c r="B192" s="26"/>
      <c r="C192" s="7"/>
      <c r="D192" s="32"/>
      <c r="E192" s="5"/>
      <c r="F192" s="5" t="s">
        <v>17</v>
      </c>
      <c r="G192" s="2" t="s">
        <v>1077</v>
      </c>
      <c r="H192" s="511"/>
      <c r="I192" s="512"/>
    </row>
    <row r="193" spans="2:9">
      <c r="B193" s="26"/>
      <c r="C193" s="7"/>
      <c r="D193" s="32"/>
      <c r="E193" s="5"/>
      <c r="F193" s="5" t="s">
        <v>18</v>
      </c>
      <c r="G193" s="2" t="s">
        <v>1072</v>
      </c>
      <c r="H193" s="511"/>
      <c r="I193" s="512"/>
    </row>
    <row r="194" spans="2:9">
      <c r="B194" s="26"/>
      <c r="C194" s="7"/>
      <c r="D194" s="32"/>
      <c r="E194" s="5"/>
      <c r="F194" s="5" t="s">
        <v>19</v>
      </c>
      <c r="G194" s="2" t="s">
        <v>1073</v>
      </c>
      <c r="H194" s="511"/>
      <c r="I194" s="512"/>
    </row>
    <row r="195" spans="2:9">
      <c r="B195" s="26"/>
      <c r="C195" s="7"/>
      <c r="D195" s="32"/>
      <c r="E195" s="5"/>
      <c r="F195" s="5" t="s">
        <v>20</v>
      </c>
      <c r="G195" s="2" t="s">
        <v>288</v>
      </c>
      <c r="H195" s="511"/>
      <c r="I195" s="512"/>
    </row>
    <row r="196" spans="2:9">
      <c r="B196" s="26"/>
      <c r="C196" s="7"/>
      <c r="D196" s="33"/>
      <c r="E196" s="16"/>
      <c r="F196" s="16"/>
      <c r="G196" s="17" t="s">
        <v>2431</v>
      </c>
      <c r="H196" s="517"/>
      <c r="I196" s="518"/>
    </row>
    <row r="197" spans="2:9" ht="30">
      <c r="B197" s="2" t="s">
        <v>1118</v>
      </c>
      <c r="C197" s="7" t="s">
        <v>172</v>
      </c>
      <c r="D197" s="484" t="s">
        <v>2028</v>
      </c>
      <c r="E197" s="27"/>
      <c r="F197" s="27"/>
      <c r="G197" s="15" t="s">
        <v>1119</v>
      </c>
      <c r="H197" s="797" t="s">
        <v>284</v>
      </c>
      <c r="I197" s="798"/>
    </row>
    <row r="198" spans="2:9">
      <c r="B198" s="2" t="s">
        <v>25</v>
      </c>
      <c r="C198" s="7"/>
      <c r="D198" s="32"/>
      <c r="E198" s="5"/>
      <c r="F198" s="5"/>
      <c r="G198" s="14" t="s">
        <v>1121</v>
      </c>
      <c r="H198" s="513"/>
      <c r="I198" s="514"/>
    </row>
    <row r="199" spans="2:9" ht="136.5" customHeight="1">
      <c r="B199" s="2"/>
      <c r="C199" s="7"/>
      <c r="D199" s="32"/>
      <c r="E199" s="5"/>
      <c r="F199" s="5"/>
      <c r="G199" s="14" t="s">
        <v>286</v>
      </c>
      <c r="H199" s="503"/>
      <c r="I199" s="504"/>
    </row>
    <row r="200" spans="2:9">
      <c r="B200" s="26"/>
      <c r="C200" s="7"/>
      <c r="D200" s="32"/>
      <c r="E200" s="5" t="s">
        <v>399</v>
      </c>
      <c r="F200" s="5" t="s">
        <v>35</v>
      </c>
      <c r="G200" s="2" t="s">
        <v>400</v>
      </c>
      <c r="H200" s="511"/>
      <c r="I200" s="512"/>
    </row>
    <row r="201" spans="2:9">
      <c r="B201" s="26"/>
      <c r="C201" s="7"/>
      <c r="D201" s="32"/>
      <c r="E201" s="5" t="s">
        <v>399</v>
      </c>
      <c r="F201" s="5" t="s">
        <v>170</v>
      </c>
      <c r="G201" s="2" t="s">
        <v>1122</v>
      </c>
      <c r="H201" s="511"/>
      <c r="I201" s="512"/>
    </row>
    <row r="202" spans="2:9">
      <c r="B202" s="26"/>
      <c r="C202" s="7"/>
      <c r="D202" s="32"/>
      <c r="E202" s="5" t="s">
        <v>399</v>
      </c>
      <c r="F202" s="5" t="s">
        <v>11</v>
      </c>
      <c r="G202" s="2" t="s">
        <v>1123</v>
      </c>
      <c r="H202" s="511"/>
      <c r="I202" s="512"/>
    </row>
    <row r="203" spans="2:9">
      <c r="B203" s="26"/>
      <c r="C203" s="7"/>
      <c r="D203" s="32"/>
      <c r="E203" s="5" t="s">
        <v>399</v>
      </c>
      <c r="F203" s="5" t="s">
        <v>12</v>
      </c>
      <c r="G203" s="2" t="s">
        <v>401</v>
      </c>
      <c r="H203" s="511"/>
      <c r="I203" s="512"/>
    </row>
    <row r="204" spans="2:9">
      <c r="B204" s="26"/>
      <c r="C204" s="7"/>
      <c r="D204" s="32"/>
      <c r="E204" s="5"/>
      <c r="F204" s="5" t="s">
        <v>9</v>
      </c>
      <c r="G204" s="2" t="s">
        <v>1559</v>
      </c>
      <c r="H204" s="511"/>
      <c r="I204" s="512"/>
    </row>
    <row r="205" spans="2:9">
      <c r="B205" s="26"/>
      <c r="C205" s="7"/>
      <c r="D205" s="32"/>
      <c r="E205" s="5"/>
      <c r="F205" s="5" t="s">
        <v>36</v>
      </c>
      <c r="G205" s="2" t="s">
        <v>1124</v>
      </c>
      <c r="H205" s="511"/>
      <c r="I205" s="512"/>
    </row>
    <row r="206" spans="2:9">
      <c r="B206" s="26"/>
      <c r="C206" s="7"/>
      <c r="D206" s="32"/>
      <c r="E206" s="5"/>
      <c r="F206" s="5" t="s">
        <v>37</v>
      </c>
      <c r="G206" s="2" t="s">
        <v>1125</v>
      </c>
      <c r="H206" s="511"/>
      <c r="I206" s="512"/>
    </row>
    <row r="207" spans="2:9">
      <c r="B207" s="26"/>
      <c r="C207" s="7"/>
      <c r="D207" s="32"/>
      <c r="E207" s="5"/>
      <c r="F207" s="5" t="s">
        <v>14</v>
      </c>
      <c r="G207" s="2" t="s">
        <v>1126</v>
      </c>
      <c r="H207" s="511"/>
      <c r="I207" s="512"/>
    </row>
    <row r="208" spans="2:9">
      <c r="B208" s="26"/>
      <c r="C208" s="7"/>
      <c r="D208" s="32"/>
      <c r="E208" s="5"/>
      <c r="F208" s="5" t="s">
        <v>9</v>
      </c>
      <c r="G208" s="2" t="s">
        <v>1560</v>
      </c>
      <c r="H208" s="511"/>
      <c r="I208" s="512"/>
    </row>
    <row r="209" spans="2:9" ht="30">
      <c r="B209" s="26"/>
      <c r="C209" s="7"/>
      <c r="D209" s="32"/>
      <c r="E209" s="5"/>
      <c r="F209" s="5" t="s">
        <v>15</v>
      </c>
      <c r="G209" s="2" t="s">
        <v>1127</v>
      </c>
      <c r="H209" s="511"/>
      <c r="I209" s="512"/>
    </row>
    <row r="210" spans="2:9">
      <c r="B210" s="26"/>
      <c r="C210" s="7"/>
      <c r="D210" s="32"/>
      <c r="E210" s="5"/>
      <c r="F210" s="5" t="s">
        <v>16</v>
      </c>
      <c r="G210" s="2" t="s">
        <v>215</v>
      </c>
      <c r="H210" s="511"/>
      <c r="I210" s="512"/>
    </row>
    <row r="211" spans="2:9">
      <c r="B211" s="26"/>
      <c r="C211" s="7"/>
      <c r="D211" s="32"/>
      <c r="E211" s="5"/>
      <c r="F211" s="5" t="s">
        <v>17</v>
      </c>
      <c r="G211" s="2" t="s">
        <v>1128</v>
      </c>
      <c r="H211" s="511"/>
      <c r="I211" s="512"/>
    </row>
    <row r="212" spans="2:9" ht="30">
      <c r="B212" s="2" t="s">
        <v>1118</v>
      </c>
      <c r="C212" s="7" t="s">
        <v>172</v>
      </c>
      <c r="D212" s="484" t="s">
        <v>2029</v>
      </c>
      <c r="E212" s="27"/>
      <c r="F212" s="27"/>
      <c r="G212" s="15" t="s">
        <v>1129</v>
      </c>
      <c r="H212" s="797" t="s">
        <v>284</v>
      </c>
      <c r="I212" s="798"/>
    </row>
    <row r="213" spans="2:9">
      <c r="B213" s="2" t="s">
        <v>25</v>
      </c>
      <c r="C213" s="7"/>
      <c r="D213" s="32"/>
      <c r="E213" s="5"/>
      <c r="F213" s="5"/>
      <c r="G213" s="14" t="s">
        <v>1121</v>
      </c>
      <c r="H213" s="513"/>
      <c r="I213" s="514"/>
    </row>
    <row r="214" spans="2:9" ht="136.5" customHeight="1">
      <c r="B214" s="2"/>
      <c r="C214" s="7"/>
      <c r="D214" s="32"/>
      <c r="E214" s="5"/>
      <c r="F214" s="5"/>
      <c r="G214" s="14" t="s">
        <v>286</v>
      </c>
      <c r="H214" s="503"/>
      <c r="I214" s="504"/>
    </row>
    <row r="215" spans="2:9">
      <c r="B215" s="26"/>
      <c r="C215" s="7"/>
      <c r="D215" s="32"/>
      <c r="E215" s="5" t="s">
        <v>399</v>
      </c>
      <c r="F215" s="5" t="s">
        <v>35</v>
      </c>
      <c r="G215" s="2" t="s">
        <v>1130</v>
      </c>
      <c r="H215" s="511"/>
      <c r="I215" s="512"/>
    </row>
    <row r="216" spans="2:9">
      <c r="B216" s="26"/>
      <c r="C216" s="7"/>
      <c r="D216" s="32"/>
      <c r="E216" s="5" t="s">
        <v>399</v>
      </c>
      <c r="F216" s="5" t="s">
        <v>170</v>
      </c>
      <c r="G216" s="2" t="s">
        <v>1131</v>
      </c>
      <c r="H216" s="511"/>
      <c r="I216" s="512"/>
    </row>
    <row r="217" spans="2:9">
      <c r="B217" s="26"/>
      <c r="C217" s="7"/>
      <c r="D217" s="32"/>
      <c r="E217" s="5" t="s">
        <v>399</v>
      </c>
      <c r="F217" s="5" t="s">
        <v>11</v>
      </c>
      <c r="G217" s="2" t="s">
        <v>1132</v>
      </c>
      <c r="H217" s="511"/>
      <c r="I217" s="512"/>
    </row>
    <row r="218" spans="2:9">
      <c r="B218" s="26"/>
      <c r="C218" s="7"/>
      <c r="D218" s="32"/>
      <c r="E218" s="5" t="s">
        <v>399</v>
      </c>
      <c r="F218" s="5" t="s">
        <v>12</v>
      </c>
      <c r="G218" s="2" t="s">
        <v>1133</v>
      </c>
      <c r="H218" s="511"/>
      <c r="I218" s="512"/>
    </row>
    <row r="219" spans="2:9">
      <c r="B219" s="26"/>
      <c r="C219" s="7"/>
      <c r="D219" s="32"/>
      <c r="E219" s="5"/>
      <c r="F219" s="5" t="s">
        <v>9</v>
      </c>
      <c r="G219" s="2" t="s">
        <v>1559</v>
      </c>
      <c r="H219" s="511"/>
      <c r="I219" s="512"/>
    </row>
    <row r="220" spans="2:9">
      <c r="B220" s="26"/>
      <c r="C220" s="7"/>
      <c r="D220" s="32"/>
      <c r="E220" s="5"/>
      <c r="F220" s="5" t="s">
        <v>36</v>
      </c>
      <c r="G220" s="2" t="s">
        <v>1124</v>
      </c>
      <c r="H220" s="511"/>
      <c r="I220" s="512"/>
    </row>
    <row r="221" spans="2:9">
      <c r="B221" s="26"/>
      <c r="C221" s="7"/>
      <c r="D221" s="32"/>
      <c r="E221" s="5"/>
      <c r="F221" s="5" t="s">
        <v>37</v>
      </c>
      <c r="G221" s="2" t="s">
        <v>1125</v>
      </c>
      <c r="H221" s="511"/>
      <c r="I221" s="512"/>
    </row>
    <row r="222" spans="2:9">
      <c r="B222" s="26"/>
      <c r="C222" s="7"/>
      <c r="D222" s="32"/>
      <c r="E222" s="5"/>
      <c r="F222" s="5" t="s">
        <v>14</v>
      </c>
      <c r="G222" s="2" t="s">
        <v>1126</v>
      </c>
      <c r="H222" s="511"/>
      <c r="I222" s="512"/>
    </row>
    <row r="223" spans="2:9">
      <c r="B223" s="26"/>
      <c r="C223" s="7"/>
      <c r="D223" s="32"/>
      <c r="E223" s="5"/>
      <c r="F223" s="5" t="s">
        <v>9</v>
      </c>
      <c r="G223" s="2" t="s">
        <v>1560</v>
      </c>
      <c r="H223" s="511"/>
      <c r="I223" s="512"/>
    </row>
    <row r="224" spans="2:9" ht="30">
      <c r="B224" s="26"/>
      <c r="C224" s="7"/>
      <c r="D224" s="32"/>
      <c r="E224" s="5"/>
      <c r="F224" s="5" t="s">
        <v>15</v>
      </c>
      <c r="G224" s="2" t="s">
        <v>1127</v>
      </c>
      <c r="H224" s="511"/>
      <c r="I224" s="512"/>
    </row>
    <row r="225" spans="2:9">
      <c r="B225" s="26"/>
      <c r="C225" s="7"/>
      <c r="D225" s="32"/>
      <c r="E225" s="5"/>
      <c r="F225" s="5" t="s">
        <v>16</v>
      </c>
      <c r="G225" s="2" t="s">
        <v>215</v>
      </c>
      <c r="H225" s="511"/>
      <c r="I225" s="512"/>
    </row>
    <row r="226" spans="2:9">
      <c r="B226" s="26"/>
      <c r="C226" s="7"/>
      <c r="D226" s="32"/>
      <c r="E226" s="5"/>
      <c r="F226" s="5" t="s">
        <v>17</v>
      </c>
      <c r="G226" s="2" t="s">
        <v>1128</v>
      </c>
      <c r="H226" s="511"/>
      <c r="I226" s="512"/>
    </row>
    <row r="227" spans="2:9" ht="30">
      <c r="B227" s="2" t="s">
        <v>1118</v>
      </c>
      <c r="C227" s="7" t="s">
        <v>172</v>
      </c>
      <c r="D227" s="484" t="s">
        <v>2030</v>
      </c>
      <c r="E227" s="27"/>
      <c r="F227" s="27"/>
      <c r="G227" s="15" t="s">
        <v>1134</v>
      </c>
      <c r="H227" s="797" t="s">
        <v>284</v>
      </c>
      <c r="I227" s="798"/>
    </row>
    <row r="228" spans="2:9">
      <c r="B228" s="2" t="s">
        <v>25</v>
      </c>
      <c r="C228" s="7"/>
      <c r="D228" s="32"/>
      <c r="E228" s="5"/>
      <c r="F228" s="5"/>
      <c r="G228" s="14" t="s">
        <v>1121</v>
      </c>
      <c r="H228" s="513"/>
      <c r="I228" s="514"/>
    </row>
    <row r="229" spans="2:9" ht="136.5" customHeight="1">
      <c r="B229" s="2"/>
      <c r="C229" s="7"/>
      <c r="D229" s="32"/>
      <c r="E229" s="5"/>
      <c r="F229" s="5"/>
      <c r="G229" s="14" t="s">
        <v>286</v>
      </c>
      <c r="H229" s="503"/>
      <c r="I229" s="504"/>
    </row>
    <row r="230" spans="2:9">
      <c r="B230" s="26"/>
      <c r="C230" s="7"/>
      <c r="D230" s="32"/>
      <c r="E230" s="5" t="s">
        <v>399</v>
      </c>
      <c r="F230" s="5" t="s">
        <v>35</v>
      </c>
      <c r="G230" s="2" t="s">
        <v>1135</v>
      </c>
      <c r="H230" s="511"/>
      <c r="I230" s="512"/>
    </row>
    <row r="231" spans="2:9">
      <c r="B231" s="26"/>
      <c r="C231" s="7"/>
      <c r="D231" s="32"/>
      <c r="E231" s="5" t="s">
        <v>399</v>
      </c>
      <c r="F231" s="5" t="s">
        <v>170</v>
      </c>
      <c r="G231" s="2" t="s">
        <v>1136</v>
      </c>
      <c r="H231" s="511"/>
      <c r="I231" s="512"/>
    </row>
    <row r="232" spans="2:9">
      <c r="B232" s="26"/>
      <c r="C232" s="7"/>
      <c r="D232" s="32"/>
      <c r="E232" s="5" t="s">
        <v>399</v>
      </c>
      <c r="F232" s="5" t="s">
        <v>11</v>
      </c>
      <c r="G232" s="2" t="s">
        <v>1137</v>
      </c>
      <c r="H232" s="511"/>
      <c r="I232" s="512"/>
    </row>
    <row r="233" spans="2:9">
      <c r="B233" s="26"/>
      <c r="C233" s="7"/>
      <c r="D233" s="32"/>
      <c r="E233" s="5"/>
      <c r="F233" s="5" t="s">
        <v>9</v>
      </c>
      <c r="G233" s="2" t="s">
        <v>1559</v>
      </c>
      <c r="H233" s="511"/>
      <c r="I233" s="512"/>
    </row>
    <row r="234" spans="2:9">
      <c r="B234" s="26"/>
      <c r="C234" s="7"/>
      <c r="D234" s="32"/>
      <c r="E234" s="5"/>
      <c r="F234" s="5" t="s">
        <v>36</v>
      </c>
      <c r="G234" s="2" t="s">
        <v>1124</v>
      </c>
      <c r="H234" s="511"/>
      <c r="I234" s="512"/>
    </row>
    <row r="235" spans="2:9">
      <c r="B235" s="26"/>
      <c r="C235" s="7"/>
      <c r="D235" s="32"/>
      <c r="E235" s="5"/>
      <c r="F235" s="5" t="s">
        <v>37</v>
      </c>
      <c r="G235" s="2" t="s">
        <v>1125</v>
      </c>
      <c r="H235" s="511"/>
      <c r="I235" s="512"/>
    </row>
    <row r="236" spans="2:9">
      <c r="B236" s="26"/>
      <c r="C236" s="7"/>
      <c r="D236" s="32"/>
      <c r="E236" s="5"/>
      <c r="F236" s="5" t="s">
        <v>14</v>
      </c>
      <c r="G236" s="2" t="s">
        <v>1126</v>
      </c>
      <c r="H236" s="511"/>
      <c r="I236" s="512"/>
    </row>
    <row r="237" spans="2:9">
      <c r="B237" s="26"/>
      <c r="C237" s="7"/>
      <c r="D237" s="32"/>
      <c r="E237" s="5"/>
      <c r="F237" s="5" t="s">
        <v>9</v>
      </c>
      <c r="G237" s="2" t="s">
        <v>1560</v>
      </c>
      <c r="H237" s="511"/>
      <c r="I237" s="512"/>
    </row>
    <row r="238" spans="2:9" ht="30">
      <c r="B238" s="26"/>
      <c r="C238" s="7"/>
      <c r="D238" s="32"/>
      <c r="E238" s="5"/>
      <c r="F238" s="5" t="s">
        <v>15</v>
      </c>
      <c r="G238" s="2" t="s">
        <v>1127</v>
      </c>
      <c r="H238" s="511"/>
      <c r="I238" s="512"/>
    </row>
    <row r="239" spans="2:9">
      <c r="B239" s="26"/>
      <c r="C239" s="7"/>
      <c r="D239" s="32"/>
      <c r="E239" s="5"/>
      <c r="F239" s="5" t="s">
        <v>16</v>
      </c>
      <c r="G239" s="2" t="s">
        <v>215</v>
      </c>
      <c r="H239" s="511"/>
      <c r="I239" s="512"/>
    </row>
    <row r="240" spans="2:9">
      <c r="B240" s="26"/>
      <c r="C240" s="7"/>
      <c r="D240" s="32"/>
      <c r="E240" s="5"/>
      <c r="F240" s="5" t="s">
        <v>17</v>
      </c>
      <c r="G240" s="2" t="s">
        <v>1128</v>
      </c>
      <c r="H240" s="511"/>
      <c r="I240" s="512"/>
    </row>
    <row r="241" spans="2:9">
      <c r="B241" s="2" t="s">
        <v>167</v>
      </c>
      <c r="C241" s="7" t="s">
        <v>171</v>
      </c>
      <c r="D241" s="31">
        <v>17</v>
      </c>
      <c r="E241" s="27"/>
      <c r="F241" s="27"/>
      <c r="G241" s="15" t="s">
        <v>292</v>
      </c>
      <c r="H241" s="797" t="s">
        <v>284</v>
      </c>
      <c r="I241" s="798"/>
    </row>
    <row r="242" spans="2:9">
      <c r="B242" s="2" t="s">
        <v>1118</v>
      </c>
      <c r="C242" s="7"/>
      <c r="D242" s="32"/>
      <c r="E242" s="5"/>
      <c r="F242" s="5"/>
      <c r="G242" s="4" t="s">
        <v>0</v>
      </c>
      <c r="H242" s="513"/>
      <c r="I242" s="514"/>
    </row>
    <row r="243" spans="2:9" ht="147" customHeight="1">
      <c r="B243" s="2" t="s">
        <v>25</v>
      </c>
      <c r="C243" s="7"/>
      <c r="D243" s="32"/>
      <c r="E243" s="5"/>
      <c r="F243" s="5"/>
      <c r="G243" s="14" t="s">
        <v>286</v>
      </c>
      <c r="H243" s="513"/>
      <c r="I243" s="514"/>
    </row>
    <row r="244" spans="2:9">
      <c r="B244" s="26"/>
      <c r="C244" s="7"/>
      <c r="D244" s="32"/>
      <c r="E244" s="5"/>
      <c r="F244" s="5" t="s">
        <v>9</v>
      </c>
      <c r="G244" s="2" t="s">
        <v>1559</v>
      </c>
      <c r="H244" s="511"/>
      <c r="I244" s="512"/>
    </row>
    <row r="245" spans="2:9">
      <c r="B245" s="26"/>
      <c r="C245" s="7"/>
      <c r="D245" s="32"/>
      <c r="E245" s="5"/>
      <c r="F245" s="5" t="s">
        <v>177</v>
      </c>
      <c r="G245" s="2" t="s">
        <v>260</v>
      </c>
      <c r="H245" s="511"/>
      <c r="I245" s="512"/>
    </row>
    <row r="246" spans="2:9">
      <c r="B246" s="26"/>
      <c r="C246" s="7"/>
      <c r="D246" s="32"/>
      <c r="E246" s="5"/>
      <c r="F246" s="5" t="s">
        <v>193</v>
      </c>
      <c r="G246" s="2" t="s">
        <v>261</v>
      </c>
      <c r="H246" s="511"/>
      <c r="I246" s="512"/>
    </row>
    <row r="247" spans="2:9">
      <c r="B247" s="26"/>
      <c r="C247" s="7"/>
      <c r="D247" s="32"/>
      <c r="E247" s="5"/>
      <c r="F247" s="5" t="s">
        <v>163</v>
      </c>
      <c r="G247" s="2" t="s">
        <v>245</v>
      </c>
      <c r="H247" s="511"/>
      <c r="I247" s="512"/>
    </row>
    <row r="248" spans="2:9">
      <c r="B248" s="26"/>
      <c r="C248" s="7"/>
      <c r="D248" s="32"/>
      <c r="E248" s="5"/>
      <c r="F248" s="5" t="s">
        <v>164</v>
      </c>
      <c r="G248" s="2" t="s">
        <v>246</v>
      </c>
      <c r="H248" s="511"/>
      <c r="I248" s="512"/>
    </row>
    <row r="249" spans="2:9">
      <c r="B249" s="26"/>
      <c r="C249" s="7"/>
      <c r="D249" s="32"/>
      <c r="E249" s="5"/>
      <c r="F249" s="5" t="s">
        <v>9</v>
      </c>
      <c r="G249" s="2" t="s">
        <v>1560</v>
      </c>
      <c r="H249" s="511"/>
      <c r="I249" s="512"/>
    </row>
    <row r="250" spans="2:9">
      <c r="B250" s="26"/>
      <c r="C250" s="7"/>
      <c r="D250" s="32"/>
      <c r="E250" s="5"/>
      <c r="F250" s="5" t="s">
        <v>165</v>
      </c>
      <c r="G250" s="2" t="s">
        <v>262</v>
      </c>
      <c r="H250" s="511"/>
      <c r="I250" s="512"/>
    </row>
    <row r="251" spans="2:9">
      <c r="B251" s="26"/>
      <c r="C251" s="7"/>
      <c r="D251" s="32"/>
      <c r="E251" s="5"/>
      <c r="F251" s="5" t="s">
        <v>166</v>
      </c>
      <c r="G251" s="2" t="s">
        <v>277</v>
      </c>
      <c r="H251" s="511"/>
      <c r="I251" s="512"/>
    </row>
    <row r="252" spans="2:9" ht="15.6" customHeight="1">
      <c r="B252" s="26"/>
      <c r="C252" s="7"/>
      <c r="D252" s="32"/>
      <c r="E252" s="5"/>
      <c r="F252" s="5" t="s">
        <v>194</v>
      </c>
      <c r="G252" s="2" t="s">
        <v>215</v>
      </c>
      <c r="H252" s="511"/>
      <c r="I252" s="512"/>
    </row>
    <row r="253" spans="2:9">
      <c r="B253" s="26"/>
      <c r="C253" s="7"/>
      <c r="D253" s="32"/>
      <c r="E253" s="5"/>
      <c r="F253" s="5" t="s">
        <v>195</v>
      </c>
      <c r="G253" s="2" t="s">
        <v>263</v>
      </c>
      <c r="H253" s="511"/>
      <c r="I253" s="512"/>
    </row>
    <row r="254" spans="2:9">
      <c r="B254" s="26"/>
      <c r="C254" s="7"/>
      <c r="D254" s="32"/>
      <c r="E254" s="5"/>
      <c r="F254" s="5" t="s">
        <v>196</v>
      </c>
      <c r="G254" s="2" t="s">
        <v>264</v>
      </c>
      <c r="H254" s="511"/>
      <c r="I254" s="512"/>
    </row>
    <row r="255" spans="2:9">
      <c r="B255" s="26"/>
      <c r="C255" s="7"/>
      <c r="D255" s="32"/>
      <c r="E255" s="5"/>
      <c r="F255" s="5" t="s">
        <v>197</v>
      </c>
      <c r="G255" s="25" t="s">
        <v>247</v>
      </c>
      <c r="H255" s="511"/>
      <c r="I255" s="512"/>
    </row>
    <row r="256" spans="2:9">
      <c r="B256" s="26"/>
      <c r="C256" s="7"/>
      <c r="D256" s="32"/>
      <c r="E256" s="5"/>
      <c r="F256" s="5" t="s">
        <v>198</v>
      </c>
      <c r="G256" s="2" t="s">
        <v>265</v>
      </c>
      <c r="H256" s="511"/>
      <c r="I256" s="512"/>
    </row>
    <row r="257" spans="2:9" ht="24.75">
      <c r="B257" s="307" t="s">
        <v>1572</v>
      </c>
      <c r="C257" s="309"/>
      <c r="D257" s="310"/>
      <c r="E257" s="311"/>
      <c r="F257" s="311"/>
      <c r="G257" s="308"/>
      <c r="H257" s="515"/>
      <c r="I257" s="516"/>
    </row>
    <row r="258" spans="2:9">
      <c r="B258" s="26"/>
      <c r="C258" s="7"/>
      <c r="D258" s="33"/>
      <c r="E258" s="16"/>
      <c r="F258" s="16"/>
      <c r="G258" s="17" t="s">
        <v>229</v>
      </c>
      <c r="H258" s="517"/>
      <c r="I258" s="518"/>
    </row>
    <row r="259" spans="2:9">
      <c r="B259" s="26"/>
      <c r="C259" s="7"/>
      <c r="D259" s="33"/>
      <c r="E259" s="16"/>
      <c r="F259" s="16"/>
      <c r="G259" s="17" t="s">
        <v>230</v>
      </c>
      <c r="H259" s="517"/>
      <c r="I259" s="518"/>
    </row>
    <row r="260" spans="2:9" ht="47.25" customHeight="1">
      <c r="B260" s="2" t="s">
        <v>167</v>
      </c>
      <c r="C260" s="7" t="s">
        <v>171</v>
      </c>
      <c r="D260" s="31">
        <v>18</v>
      </c>
      <c r="E260" s="27"/>
      <c r="F260" s="27"/>
      <c r="G260" s="15" t="s">
        <v>266</v>
      </c>
      <c r="H260" s="797" t="s">
        <v>2288</v>
      </c>
      <c r="I260" s="798"/>
    </row>
    <row r="261" spans="2:9">
      <c r="B261" s="26" t="s">
        <v>1516</v>
      </c>
      <c r="C261" s="7"/>
      <c r="D261" s="32"/>
      <c r="E261" s="5"/>
      <c r="F261" s="5"/>
      <c r="G261" s="4" t="s">
        <v>0</v>
      </c>
      <c r="H261" s="513"/>
      <c r="I261" s="514"/>
    </row>
    <row r="262" spans="2:9" ht="71.25" customHeight="1">
      <c r="B262" s="26"/>
      <c r="C262" s="7"/>
      <c r="D262" s="32"/>
      <c r="E262" s="5"/>
      <c r="F262" s="5"/>
      <c r="G262" s="4" t="s">
        <v>228</v>
      </c>
      <c r="H262" s="513"/>
      <c r="I262" s="514"/>
    </row>
    <row r="263" spans="2:9">
      <c r="B263" s="26"/>
      <c r="C263" s="7"/>
      <c r="D263" s="32"/>
      <c r="E263" s="5"/>
      <c r="F263" s="5" t="s">
        <v>36</v>
      </c>
      <c r="G263" s="2" t="s">
        <v>212</v>
      </c>
      <c r="H263" s="511"/>
      <c r="I263" s="512"/>
    </row>
    <row r="264" spans="2:9">
      <c r="B264" s="26"/>
      <c r="C264" s="7"/>
      <c r="D264" s="32"/>
      <c r="E264" s="5"/>
      <c r="F264" s="5" t="s">
        <v>37</v>
      </c>
      <c r="G264" s="2" t="s">
        <v>180</v>
      </c>
      <c r="H264" s="511"/>
      <c r="I264" s="512"/>
    </row>
    <row r="265" spans="2:9">
      <c r="B265" s="26"/>
      <c r="C265" s="7"/>
      <c r="D265" s="32"/>
      <c r="E265" s="5"/>
      <c r="F265" s="5" t="s">
        <v>38</v>
      </c>
      <c r="G265" s="2" t="s">
        <v>181</v>
      </c>
      <c r="H265" s="511"/>
      <c r="I265" s="512"/>
    </row>
    <row r="266" spans="2:9">
      <c r="B266" s="26"/>
      <c r="C266" s="7"/>
      <c r="D266" s="32"/>
      <c r="E266" s="5"/>
      <c r="F266" s="5" t="s">
        <v>39</v>
      </c>
      <c r="G266" s="2" t="s">
        <v>182</v>
      </c>
      <c r="H266" s="511"/>
      <c r="I266" s="512"/>
    </row>
    <row r="267" spans="2:9">
      <c r="B267" s="26"/>
      <c r="C267" s="7"/>
      <c r="D267" s="32"/>
      <c r="E267" s="5"/>
      <c r="F267" s="5" t="s">
        <v>40</v>
      </c>
      <c r="G267" s="3" t="s">
        <v>1856</v>
      </c>
      <c r="H267" s="634"/>
      <c r="I267" s="635"/>
    </row>
    <row r="268" spans="2:9">
      <c r="B268" s="26"/>
      <c r="C268" s="7"/>
      <c r="D268" s="32"/>
      <c r="E268" s="5"/>
      <c r="F268" s="5" t="s">
        <v>41</v>
      </c>
      <c r="G268" s="2" t="s">
        <v>183</v>
      </c>
      <c r="H268" s="511"/>
      <c r="I268" s="512"/>
    </row>
    <row r="269" spans="2:9">
      <c r="B269" s="2" t="s">
        <v>167</v>
      </c>
      <c r="C269" s="7" t="s">
        <v>171</v>
      </c>
      <c r="D269" s="31">
        <v>19</v>
      </c>
      <c r="E269" s="27"/>
      <c r="F269" s="27"/>
      <c r="G269" s="15" t="s">
        <v>199</v>
      </c>
      <c r="H269" s="797" t="s">
        <v>2289</v>
      </c>
      <c r="I269" s="798"/>
    </row>
    <row r="270" spans="2:9">
      <c r="B270" s="26"/>
      <c r="C270" s="7"/>
      <c r="D270" s="32"/>
      <c r="E270" s="5"/>
      <c r="F270" s="5"/>
      <c r="G270" s="4" t="s">
        <v>0</v>
      </c>
      <c r="H270" s="513"/>
      <c r="I270" s="514"/>
    </row>
    <row r="271" spans="2:9">
      <c r="B271" s="26"/>
      <c r="C271" s="7"/>
      <c r="D271" s="32"/>
      <c r="E271" s="5"/>
      <c r="F271" s="5" t="s">
        <v>36</v>
      </c>
      <c r="G271" s="2" t="s">
        <v>184</v>
      </c>
      <c r="H271" s="511"/>
      <c r="I271" s="512"/>
    </row>
    <row r="272" spans="2:9">
      <c r="B272" s="26"/>
      <c r="C272" s="7"/>
      <c r="D272" s="32"/>
      <c r="E272" s="5"/>
      <c r="F272" s="5" t="s">
        <v>37</v>
      </c>
      <c r="G272" s="2" t="s">
        <v>218</v>
      </c>
      <c r="H272" s="511"/>
      <c r="I272" s="512"/>
    </row>
    <row r="273" spans="2:9">
      <c r="B273" s="26"/>
      <c r="C273" s="7"/>
      <c r="D273" s="32"/>
      <c r="E273" s="5"/>
      <c r="F273" s="5" t="s">
        <v>14</v>
      </c>
      <c r="G273" s="2" t="s">
        <v>185</v>
      </c>
      <c r="H273" s="511"/>
      <c r="I273" s="512"/>
    </row>
    <row r="274" spans="2:9">
      <c r="B274" s="26"/>
      <c r="C274" s="7"/>
      <c r="D274" s="32"/>
      <c r="E274" s="5"/>
      <c r="F274" s="5" t="s">
        <v>15</v>
      </c>
      <c r="G274" s="2" t="s">
        <v>186</v>
      </c>
      <c r="H274" s="511"/>
      <c r="I274" s="512"/>
    </row>
    <row r="275" spans="2:9">
      <c r="B275" s="26"/>
      <c r="C275" s="7"/>
      <c r="D275" s="32"/>
      <c r="E275" s="5"/>
      <c r="F275" s="5" t="s">
        <v>16</v>
      </c>
      <c r="G275" s="2" t="s">
        <v>187</v>
      </c>
      <c r="H275" s="511"/>
      <c r="I275" s="512"/>
    </row>
    <row r="276" spans="2:9">
      <c r="B276" s="26"/>
      <c r="C276" s="7"/>
      <c r="D276" s="32"/>
      <c r="E276" s="5"/>
      <c r="F276" s="5" t="s">
        <v>17</v>
      </c>
      <c r="G276" s="2" t="s">
        <v>288</v>
      </c>
      <c r="H276" s="511"/>
      <c r="I276" s="512"/>
    </row>
    <row r="277" spans="2:9" ht="30">
      <c r="B277" s="97"/>
      <c r="C277" s="636"/>
      <c r="D277" s="645"/>
      <c r="E277" s="646"/>
      <c r="F277" s="646"/>
      <c r="G277" s="19" t="s">
        <v>2001</v>
      </c>
      <c r="H277" s="648"/>
      <c r="I277" s="649"/>
    </row>
    <row r="278" spans="2:9" s="25" customFormat="1" ht="36" customHeight="1">
      <c r="B278" s="2" t="s">
        <v>167</v>
      </c>
      <c r="C278" s="7" t="s">
        <v>171</v>
      </c>
      <c r="D278" s="31">
        <v>20</v>
      </c>
      <c r="E278" s="27"/>
      <c r="F278" s="27"/>
      <c r="G278" s="15" t="s">
        <v>1988</v>
      </c>
      <c r="H278" s="797" t="s">
        <v>2290</v>
      </c>
      <c r="I278" s="798"/>
    </row>
    <row r="279" spans="2:9" s="25" customFormat="1">
      <c r="B279" s="26"/>
      <c r="C279" s="7"/>
      <c r="D279" s="32"/>
      <c r="E279" s="5"/>
      <c r="F279" s="5"/>
      <c r="G279" s="2" t="s">
        <v>0</v>
      </c>
      <c r="H279" s="511"/>
      <c r="I279" s="512"/>
    </row>
    <row r="280" spans="2:9" s="25" customFormat="1">
      <c r="B280" s="26"/>
      <c r="C280" s="7"/>
      <c r="D280" s="32"/>
      <c r="E280" s="5"/>
      <c r="F280" s="5" t="s">
        <v>36</v>
      </c>
      <c r="G280" s="2" t="s">
        <v>1915</v>
      </c>
      <c r="H280" s="511"/>
      <c r="I280" s="512"/>
    </row>
    <row r="281" spans="2:9" s="25" customFormat="1">
      <c r="B281" s="26"/>
      <c r="C281" s="7"/>
      <c r="D281" s="32"/>
      <c r="E281" s="5"/>
      <c r="F281" s="5" t="s">
        <v>13</v>
      </c>
      <c r="G281" s="2" t="s">
        <v>1916</v>
      </c>
      <c r="H281" s="511"/>
      <c r="I281" s="512"/>
    </row>
    <row r="282" spans="2:9" s="25" customFormat="1">
      <c r="B282" s="26"/>
      <c r="C282" s="7"/>
      <c r="D282" s="32"/>
      <c r="E282" s="5"/>
      <c r="F282" s="5" t="s">
        <v>14</v>
      </c>
      <c r="G282" s="2" t="s">
        <v>1917</v>
      </c>
      <c r="H282" s="511"/>
      <c r="I282" s="512"/>
    </row>
    <row r="283" spans="2:9" s="25" customFormat="1">
      <c r="B283" s="26"/>
      <c r="C283" s="7"/>
      <c r="D283" s="32"/>
      <c r="E283" s="5"/>
      <c r="F283" s="5" t="s">
        <v>15</v>
      </c>
      <c r="G283" s="2" t="s">
        <v>1918</v>
      </c>
      <c r="H283" s="511"/>
      <c r="I283" s="512"/>
    </row>
    <row r="284" spans="2:9" ht="41.25" customHeight="1">
      <c r="B284" s="2" t="s">
        <v>168</v>
      </c>
      <c r="C284" s="7" t="s">
        <v>1048</v>
      </c>
      <c r="D284" s="31">
        <v>21</v>
      </c>
      <c r="E284" s="27"/>
      <c r="F284" s="27"/>
      <c r="G284" s="15" t="s">
        <v>1138</v>
      </c>
      <c r="H284" s="797" t="s">
        <v>2291</v>
      </c>
      <c r="I284" s="798"/>
    </row>
    <row r="285" spans="2:9">
      <c r="B285" s="26"/>
      <c r="C285" s="7"/>
      <c r="D285" s="32"/>
      <c r="E285" s="5"/>
      <c r="F285" s="5"/>
      <c r="G285" s="266" t="s">
        <v>1140</v>
      </c>
      <c r="H285" s="513"/>
      <c r="I285" s="514"/>
    </row>
    <row r="286" spans="2:9">
      <c r="B286" s="97"/>
      <c r="C286" s="7"/>
      <c r="D286" s="32"/>
      <c r="E286" s="5" t="s">
        <v>285</v>
      </c>
      <c r="F286" s="5" t="s">
        <v>35</v>
      </c>
      <c r="G286" s="2" t="s">
        <v>1141</v>
      </c>
      <c r="H286" s="511"/>
      <c r="I286" s="512"/>
    </row>
    <row r="287" spans="2:9">
      <c r="B287" s="97"/>
      <c r="C287" s="7"/>
      <c r="D287" s="32"/>
      <c r="E287" s="5" t="s">
        <v>285</v>
      </c>
      <c r="F287" s="5" t="s">
        <v>170</v>
      </c>
      <c r="G287" s="2" t="s">
        <v>406</v>
      </c>
      <c r="H287" s="511"/>
      <c r="I287" s="512"/>
    </row>
    <row r="288" spans="2:9">
      <c r="B288" s="26"/>
      <c r="C288" s="7"/>
      <c r="D288" s="32"/>
      <c r="E288" s="5"/>
      <c r="F288" s="5" t="s">
        <v>36</v>
      </c>
      <c r="G288" s="2" t="s">
        <v>1142</v>
      </c>
      <c r="H288" s="511"/>
      <c r="I288" s="512"/>
    </row>
    <row r="289" spans="2:9">
      <c r="B289" s="26"/>
      <c r="C289" s="7"/>
      <c r="D289" s="32"/>
      <c r="E289" s="5"/>
      <c r="F289" s="5" t="s">
        <v>37</v>
      </c>
      <c r="G289" s="2" t="s">
        <v>1143</v>
      </c>
      <c r="H289" s="511"/>
      <c r="I289" s="512"/>
    </row>
    <row r="290" spans="2:9">
      <c r="B290" s="26"/>
      <c r="C290" s="7"/>
      <c r="D290" s="32"/>
      <c r="E290" s="5"/>
      <c r="F290" s="5" t="s">
        <v>38</v>
      </c>
      <c r="G290" s="2" t="s">
        <v>1144</v>
      </c>
      <c r="H290" s="511"/>
      <c r="I290" s="512"/>
    </row>
    <row r="291" spans="2:9">
      <c r="B291" s="26"/>
      <c r="C291" s="7"/>
      <c r="D291" s="32"/>
      <c r="E291" s="5"/>
      <c r="F291" s="5" t="s">
        <v>39</v>
      </c>
      <c r="G291" s="2" t="s">
        <v>1145</v>
      </c>
      <c r="H291" s="511"/>
      <c r="I291" s="512"/>
    </row>
    <row r="292" spans="2:9">
      <c r="B292" s="26"/>
      <c r="C292" s="7"/>
      <c r="D292" s="32"/>
      <c r="E292" s="5"/>
      <c r="F292" s="5" t="s">
        <v>40</v>
      </c>
      <c r="G292" s="2" t="s">
        <v>1146</v>
      </c>
      <c r="H292" s="511"/>
      <c r="I292" s="512"/>
    </row>
    <row r="293" spans="2:9">
      <c r="B293" s="26"/>
      <c r="C293" s="7"/>
      <c r="D293" s="32"/>
      <c r="E293" s="5"/>
      <c r="F293" s="5" t="s">
        <v>41</v>
      </c>
      <c r="G293" s="2" t="s">
        <v>1147</v>
      </c>
      <c r="H293" s="511"/>
      <c r="I293" s="512"/>
    </row>
    <row r="294" spans="2:9">
      <c r="B294" s="26"/>
      <c r="C294" s="7"/>
      <c r="D294" s="32"/>
      <c r="E294" s="5"/>
      <c r="F294" s="5" t="s">
        <v>42</v>
      </c>
      <c r="G294" s="2" t="s">
        <v>1148</v>
      </c>
      <c r="H294" s="511"/>
      <c r="I294" s="512"/>
    </row>
    <row r="295" spans="2:9">
      <c r="B295" s="26"/>
      <c r="C295" s="7"/>
      <c r="D295" s="32"/>
      <c r="E295" s="5"/>
      <c r="F295" s="5" t="s">
        <v>19</v>
      </c>
      <c r="G295" s="2" t="s">
        <v>1149</v>
      </c>
      <c r="H295" s="511"/>
      <c r="I295" s="512"/>
    </row>
    <row r="296" spans="2:9">
      <c r="B296" s="26"/>
      <c r="C296" s="7"/>
      <c r="D296" s="32"/>
      <c r="E296" s="5"/>
      <c r="F296" s="5" t="s">
        <v>20</v>
      </c>
      <c r="G296" s="2" t="s">
        <v>288</v>
      </c>
      <c r="H296" s="511"/>
      <c r="I296" s="512"/>
    </row>
    <row r="297" spans="2:9" ht="36.75" customHeight="1">
      <c r="B297" s="2" t="s">
        <v>25</v>
      </c>
      <c r="C297" s="7" t="s">
        <v>1048</v>
      </c>
      <c r="D297" s="31">
        <v>22</v>
      </c>
      <c r="E297" s="27"/>
      <c r="F297" s="27"/>
      <c r="G297" s="15" t="s">
        <v>1150</v>
      </c>
      <c r="H297" s="797" t="s">
        <v>2292</v>
      </c>
      <c r="I297" s="798"/>
    </row>
    <row r="298" spans="2:9">
      <c r="B298" s="26"/>
      <c r="C298" s="7"/>
      <c r="D298" s="32"/>
      <c r="E298" s="5"/>
      <c r="F298" s="5"/>
      <c r="G298" s="266" t="s">
        <v>1140</v>
      </c>
      <c r="H298" s="513"/>
      <c r="I298" s="514"/>
    </row>
    <row r="299" spans="2:9">
      <c r="B299" s="97"/>
      <c r="C299" s="7"/>
      <c r="D299" s="32"/>
      <c r="E299" s="5" t="s">
        <v>285</v>
      </c>
      <c r="F299" s="5" t="s">
        <v>35</v>
      </c>
      <c r="G299" s="2" t="s">
        <v>1141</v>
      </c>
      <c r="H299" s="511"/>
      <c r="I299" s="512"/>
    </row>
    <row r="300" spans="2:9">
      <c r="B300" s="97"/>
      <c r="C300" s="7"/>
      <c r="D300" s="32"/>
      <c r="E300" s="5" t="s">
        <v>285</v>
      </c>
      <c r="F300" s="5" t="s">
        <v>170</v>
      </c>
      <c r="G300" s="2" t="s">
        <v>406</v>
      </c>
      <c r="H300" s="511"/>
      <c r="I300" s="512"/>
    </row>
    <row r="301" spans="2:9">
      <c r="B301" s="26"/>
      <c r="C301" s="7"/>
      <c r="D301" s="32"/>
      <c r="E301" s="5"/>
      <c r="F301" s="5" t="s">
        <v>36</v>
      </c>
      <c r="G301" s="2" t="s">
        <v>1152</v>
      </c>
      <c r="H301" s="511"/>
      <c r="I301" s="512"/>
    </row>
    <row r="302" spans="2:9">
      <c r="B302" s="26"/>
      <c r="C302" s="7"/>
      <c r="D302" s="32"/>
      <c r="E302" s="5"/>
      <c r="F302" s="5" t="s">
        <v>37</v>
      </c>
      <c r="G302" s="2" t="s">
        <v>1153</v>
      </c>
      <c r="H302" s="511"/>
      <c r="I302" s="512"/>
    </row>
    <row r="303" spans="2:9">
      <c r="B303" s="26"/>
      <c r="C303" s="7"/>
      <c r="D303" s="32"/>
      <c r="E303" s="5"/>
      <c r="F303" s="5" t="s">
        <v>14</v>
      </c>
      <c r="G303" s="2" t="s">
        <v>1154</v>
      </c>
      <c r="H303" s="511"/>
      <c r="I303" s="512"/>
    </row>
    <row r="304" spans="2:9">
      <c r="B304" s="26"/>
      <c r="C304" s="7"/>
      <c r="D304" s="32"/>
      <c r="E304" s="5"/>
      <c r="F304" s="5" t="s">
        <v>15</v>
      </c>
      <c r="G304" s="2" t="s">
        <v>1155</v>
      </c>
      <c r="H304" s="511"/>
      <c r="I304" s="512"/>
    </row>
    <row r="305" spans="2:9">
      <c r="B305" s="26"/>
      <c r="C305" s="7"/>
      <c r="D305" s="32"/>
      <c r="E305" s="5"/>
      <c r="F305" s="5" t="s">
        <v>16</v>
      </c>
      <c r="G305" s="2" t="s">
        <v>1156</v>
      </c>
      <c r="H305" s="511"/>
      <c r="I305" s="512"/>
    </row>
    <row r="306" spans="2:9">
      <c r="B306" s="26"/>
      <c r="C306" s="7"/>
      <c r="D306" s="32"/>
      <c r="E306" s="5"/>
      <c r="F306" s="5" t="s">
        <v>17</v>
      </c>
      <c r="G306" s="2" t="s">
        <v>288</v>
      </c>
      <c r="H306" s="511"/>
      <c r="I306" s="512"/>
    </row>
    <row r="307" spans="2:9">
      <c r="B307" s="2" t="s">
        <v>1157</v>
      </c>
      <c r="C307" s="7" t="s">
        <v>171</v>
      </c>
      <c r="D307" s="31">
        <v>23</v>
      </c>
      <c r="E307" s="27"/>
      <c r="F307" s="27"/>
      <c r="G307" s="29" t="s">
        <v>1966</v>
      </c>
      <c r="H307" s="797" t="s">
        <v>2293</v>
      </c>
      <c r="I307" s="798"/>
    </row>
    <row r="308" spans="2:9">
      <c r="B308" s="26"/>
      <c r="C308" s="7"/>
      <c r="D308" s="32"/>
      <c r="E308" s="5"/>
      <c r="F308" s="5"/>
      <c r="G308" s="4" t="s">
        <v>0</v>
      </c>
      <c r="H308" s="513"/>
      <c r="I308" s="514"/>
    </row>
    <row r="309" spans="2:9" ht="30">
      <c r="B309" s="26"/>
      <c r="C309" s="7"/>
      <c r="D309" s="32"/>
      <c r="E309" s="5"/>
      <c r="F309" s="5"/>
      <c r="G309" s="4" t="s">
        <v>1158</v>
      </c>
      <c r="H309" s="513"/>
      <c r="I309" s="514"/>
    </row>
    <row r="310" spans="2:9">
      <c r="B310" s="26"/>
      <c r="C310" s="7"/>
      <c r="D310" s="32"/>
      <c r="E310" s="5"/>
      <c r="F310" s="5" t="s">
        <v>36</v>
      </c>
      <c r="G310" s="2" t="s">
        <v>1827</v>
      </c>
      <c r="H310" s="511"/>
      <c r="I310" s="512"/>
    </row>
    <row r="311" spans="2:9">
      <c r="B311" s="26"/>
      <c r="C311" s="7"/>
      <c r="D311" s="32"/>
      <c r="E311" s="5"/>
      <c r="F311" s="5" t="s">
        <v>37</v>
      </c>
      <c r="G311" s="2" t="s">
        <v>1160</v>
      </c>
      <c r="H311" s="511"/>
      <c r="I311" s="512"/>
    </row>
    <row r="312" spans="2:9">
      <c r="B312" s="26"/>
      <c r="C312" s="7"/>
      <c r="D312" s="32"/>
      <c r="E312" s="5"/>
      <c r="F312" s="5" t="s">
        <v>38</v>
      </c>
      <c r="G312" s="2" t="s">
        <v>1161</v>
      </c>
      <c r="H312" s="511"/>
      <c r="I312" s="512"/>
    </row>
    <row r="313" spans="2:9">
      <c r="B313" s="26"/>
      <c r="C313" s="7"/>
      <c r="D313" s="32"/>
      <c r="E313" s="5"/>
      <c r="F313" s="5" t="s">
        <v>39</v>
      </c>
      <c r="G313" s="2" t="s">
        <v>1162</v>
      </c>
      <c r="H313" s="511"/>
      <c r="I313" s="512"/>
    </row>
    <row r="314" spans="2:9">
      <c r="B314" s="26"/>
      <c r="C314" s="7"/>
      <c r="D314" s="32"/>
      <c r="E314" s="5"/>
      <c r="F314" s="5" t="s">
        <v>40</v>
      </c>
      <c r="G314" s="2" t="s">
        <v>1163</v>
      </c>
      <c r="H314" s="511"/>
      <c r="I314" s="512"/>
    </row>
    <row r="315" spans="2:9">
      <c r="B315" s="26"/>
      <c r="C315" s="7"/>
      <c r="D315" s="32"/>
      <c r="E315" s="5"/>
      <c r="F315" s="5" t="s">
        <v>41</v>
      </c>
      <c r="G315" s="2" t="s">
        <v>1164</v>
      </c>
      <c r="H315" s="511"/>
      <c r="I315" s="512"/>
    </row>
    <row r="316" spans="2:9">
      <c r="B316" s="2" t="s">
        <v>1157</v>
      </c>
      <c r="C316" s="7" t="s">
        <v>171</v>
      </c>
      <c r="D316" s="31">
        <v>24</v>
      </c>
      <c r="E316" s="27"/>
      <c r="F316" s="27"/>
      <c r="G316" s="15" t="s">
        <v>1165</v>
      </c>
      <c r="H316" s="797" t="s">
        <v>2293</v>
      </c>
      <c r="I316" s="798"/>
    </row>
    <row r="317" spans="2:9">
      <c r="B317" s="2"/>
      <c r="C317" s="7"/>
      <c r="D317" s="32"/>
      <c r="E317" s="5"/>
      <c r="F317" s="5"/>
      <c r="G317" s="14" t="s">
        <v>0</v>
      </c>
      <c r="H317" s="513"/>
      <c r="I317" s="514"/>
    </row>
    <row r="318" spans="2:9">
      <c r="B318" s="26"/>
      <c r="C318" s="7"/>
      <c r="D318" s="32"/>
      <c r="E318" s="5"/>
      <c r="F318" s="5" t="s">
        <v>36</v>
      </c>
      <c r="G318" s="2" t="s">
        <v>1166</v>
      </c>
      <c r="H318" s="511"/>
      <c r="I318" s="512"/>
    </row>
    <row r="319" spans="2:9">
      <c r="B319" s="26"/>
      <c r="C319" s="7"/>
      <c r="D319" s="32"/>
      <c r="E319" s="5"/>
      <c r="F319" s="5" t="s">
        <v>37</v>
      </c>
      <c r="G319" s="2" t="s">
        <v>1167</v>
      </c>
      <c r="H319" s="511"/>
      <c r="I319" s="512"/>
    </row>
    <row r="320" spans="2:9">
      <c r="B320" s="26"/>
      <c r="C320" s="7"/>
      <c r="D320" s="32"/>
      <c r="E320" s="5"/>
      <c r="F320" s="5" t="s">
        <v>38</v>
      </c>
      <c r="G320" s="2" t="s">
        <v>1168</v>
      </c>
      <c r="H320" s="511"/>
      <c r="I320" s="512"/>
    </row>
    <row r="321" spans="2:9" ht="35.25" customHeight="1">
      <c r="B321" s="2" t="s">
        <v>1157</v>
      </c>
      <c r="C321" s="7" t="s">
        <v>171</v>
      </c>
      <c r="D321" s="31">
        <v>25</v>
      </c>
      <c r="E321" s="27"/>
      <c r="F321" s="27"/>
      <c r="G321" s="15" t="s">
        <v>1169</v>
      </c>
      <c r="H321" s="797" t="s">
        <v>2410</v>
      </c>
      <c r="I321" s="798"/>
    </row>
    <row r="322" spans="2:9">
      <c r="B322" s="2"/>
      <c r="C322" s="7"/>
      <c r="D322" s="32"/>
      <c r="E322" s="5"/>
      <c r="F322" s="5"/>
      <c r="G322" s="14" t="s">
        <v>0</v>
      </c>
      <c r="H322" s="513"/>
      <c r="I322" s="514"/>
    </row>
    <row r="323" spans="2:9">
      <c r="B323" s="26"/>
      <c r="C323" s="7"/>
      <c r="D323" s="32"/>
      <c r="E323" s="5"/>
      <c r="F323" s="5" t="s">
        <v>36</v>
      </c>
      <c r="G323" s="2" t="s">
        <v>1170</v>
      </c>
      <c r="H323" s="511"/>
      <c r="I323" s="512"/>
    </row>
    <row r="324" spans="2:9">
      <c r="B324" s="26"/>
      <c r="C324" s="7"/>
      <c r="D324" s="32"/>
      <c r="E324" s="5"/>
      <c r="F324" s="5" t="s">
        <v>37</v>
      </c>
      <c r="G324" s="2" t="s">
        <v>1171</v>
      </c>
      <c r="H324" s="511"/>
      <c r="I324" s="512"/>
    </row>
    <row r="325" spans="2:9">
      <c r="B325" s="26"/>
      <c r="C325" s="7"/>
      <c r="D325" s="32"/>
      <c r="E325" s="5"/>
      <c r="F325" s="5" t="s">
        <v>38</v>
      </c>
      <c r="G325" s="2" t="s">
        <v>1172</v>
      </c>
      <c r="H325" s="511"/>
      <c r="I325" s="512"/>
    </row>
    <row r="326" spans="2:9">
      <c r="B326" s="2" t="s">
        <v>1157</v>
      </c>
      <c r="C326" s="7" t="s">
        <v>171</v>
      </c>
      <c r="D326" s="31">
        <v>26</v>
      </c>
      <c r="E326" s="27"/>
      <c r="F326" s="27"/>
      <c r="G326" s="15" t="s">
        <v>1173</v>
      </c>
      <c r="H326" s="797" t="s">
        <v>2293</v>
      </c>
      <c r="I326" s="798"/>
    </row>
    <row r="327" spans="2:9">
      <c r="B327" s="2"/>
      <c r="C327" s="7"/>
      <c r="D327" s="32"/>
      <c r="E327" s="5"/>
      <c r="F327" s="5"/>
      <c r="G327" s="14" t="s">
        <v>0</v>
      </c>
      <c r="H327" s="513"/>
      <c r="I327" s="514"/>
    </row>
    <row r="328" spans="2:9" ht="30">
      <c r="B328" s="2"/>
      <c r="C328" s="7"/>
      <c r="D328" s="32"/>
      <c r="E328" s="5"/>
      <c r="F328" s="5"/>
      <c r="G328" s="4" t="s">
        <v>1174</v>
      </c>
      <c r="H328" s="513"/>
      <c r="I328" s="514"/>
    </row>
    <row r="329" spans="2:9">
      <c r="B329" s="2"/>
      <c r="C329" s="7"/>
      <c r="D329" s="32"/>
      <c r="E329" s="5"/>
      <c r="F329" s="5" t="s">
        <v>36</v>
      </c>
      <c r="G329" s="2" t="s">
        <v>1175</v>
      </c>
      <c r="H329" s="511"/>
      <c r="I329" s="512"/>
    </row>
    <row r="330" spans="2:9">
      <c r="B330" s="26"/>
      <c r="C330" s="7"/>
      <c r="D330" s="32"/>
      <c r="E330" s="5"/>
      <c r="F330" s="5" t="s">
        <v>37</v>
      </c>
      <c r="G330" s="2" t="s">
        <v>1176</v>
      </c>
      <c r="H330" s="511"/>
      <c r="I330" s="512"/>
    </row>
    <row r="331" spans="2:9">
      <c r="B331" s="26"/>
      <c r="C331" s="7"/>
      <c r="D331" s="32"/>
      <c r="E331" s="5"/>
      <c r="F331" s="5" t="s">
        <v>38</v>
      </c>
      <c r="G331" s="2" t="s">
        <v>1177</v>
      </c>
      <c r="H331" s="511"/>
      <c r="I331" s="512"/>
    </row>
    <row r="332" spans="2:9">
      <c r="B332" s="26"/>
      <c r="C332" s="7"/>
      <c r="D332" s="32"/>
      <c r="E332" s="5"/>
      <c r="F332" s="5" t="s">
        <v>39</v>
      </c>
      <c r="G332" s="2" t="s">
        <v>1178</v>
      </c>
      <c r="H332" s="511"/>
      <c r="I332" s="512"/>
    </row>
    <row r="333" spans="2:9" ht="73.5" customHeight="1">
      <c r="B333" s="2" t="s">
        <v>1179</v>
      </c>
      <c r="C333" s="7" t="s">
        <v>1048</v>
      </c>
      <c r="D333" s="31">
        <v>27</v>
      </c>
      <c r="E333" s="27"/>
      <c r="F333" s="27"/>
      <c r="G333" s="15" t="s">
        <v>1180</v>
      </c>
      <c r="H333" s="797" t="s">
        <v>2411</v>
      </c>
      <c r="I333" s="798"/>
    </row>
    <row r="334" spans="2:9">
      <c r="B334" s="26" t="s">
        <v>26</v>
      </c>
      <c r="C334" s="7"/>
      <c r="D334" s="32"/>
      <c r="E334" s="5"/>
      <c r="F334" s="5"/>
      <c r="G334" s="266" t="s">
        <v>1140</v>
      </c>
      <c r="H334" s="513"/>
      <c r="I334" s="514"/>
    </row>
    <row r="335" spans="2:9">
      <c r="B335" s="97"/>
      <c r="C335" s="7"/>
      <c r="D335" s="32"/>
      <c r="E335" s="5" t="s">
        <v>285</v>
      </c>
      <c r="F335" s="5" t="s">
        <v>35</v>
      </c>
      <c r="G335" s="2" t="s">
        <v>1141</v>
      </c>
      <c r="H335" s="511"/>
      <c r="I335" s="512"/>
    </row>
    <row r="336" spans="2:9">
      <c r="B336" s="97"/>
      <c r="C336" s="7"/>
      <c r="D336" s="32"/>
      <c r="E336" s="5" t="s">
        <v>285</v>
      </c>
      <c r="F336" s="5" t="s">
        <v>170</v>
      </c>
      <c r="G336" s="2" t="s">
        <v>406</v>
      </c>
      <c r="H336" s="511"/>
      <c r="I336" s="512"/>
    </row>
    <row r="337" spans="2:9">
      <c r="B337" s="26"/>
      <c r="C337" s="7"/>
      <c r="D337" s="32"/>
      <c r="E337" s="5"/>
      <c r="F337" s="5" t="s">
        <v>9</v>
      </c>
      <c r="G337" s="2" t="s">
        <v>1181</v>
      </c>
      <c r="H337" s="511"/>
      <c r="I337" s="512"/>
    </row>
    <row r="338" spans="2:9">
      <c r="B338" s="26"/>
      <c r="C338" s="7"/>
      <c r="D338" s="32"/>
      <c r="E338" s="5"/>
      <c r="F338" s="5" t="s">
        <v>36</v>
      </c>
      <c r="G338" s="2" t="s">
        <v>1182</v>
      </c>
      <c r="H338" s="511"/>
      <c r="I338" s="512"/>
    </row>
    <row r="339" spans="2:9">
      <c r="B339" s="26"/>
      <c r="C339" s="7"/>
      <c r="D339" s="32"/>
      <c r="E339" s="5"/>
      <c r="F339" s="5" t="s">
        <v>37</v>
      </c>
      <c r="G339" s="2" t="s">
        <v>1183</v>
      </c>
      <c r="H339" s="511"/>
      <c r="I339" s="512"/>
    </row>
    <row r="340" spans="2:9">
      <c r="B340" s="26"/>
      <c r="C340" s="7"/>
      <c r="D340" s="32"/>
      <c r="E340" s="5"/>
      <c r="F340" s="5" t="s">
        <v>14</v>
      </c>
      <c r="G340" s="2" t="s">
        <v>1184</v>
      </c>
      <c r="H340" s="511"/>
      <c r="I340" s="512"/>
    </row>
    <row r="341" spans="2:9">
      <c r="B341" s="26"/>
      <c r="C341" s="7"/>
      <c r="D341" s="32"/>
      <c r="E341" s="5"/>
      <c r="F341" s="5" t="s">
        <v>15</v>
      </c>
      <c r="G341" s="2" t="s">
        <v>1185</v>
      </c>
      <c r="H341" s="511"/>
      <c r="I341" s="512"/>
    </row>
    <row r="342" spans="2:9">
      <c r="B342" s="26"/>
      <c r="C342" s="7"/>
      <c r="D342" s="32"/>
      <c r="E342" s="5"/>
      <c r="F342" s="5" t="s">
        <v>16</v>
      </c>
      <c r="G342" s="2" t="s">
        <v>1186</v>
      </c>
      <c r="H342" s="511"/>
      <c r="I342" s="512"/>
    </row>
    <row r="343" spans="2:9">
      <c r="B343" s="26"/>
      <c r="C343" s="7"/>
      <c r="D343" s="32"/>
      <c r="E343" s="5"/>
      <c r="F343" s="5" t="s">
        <v>17</v>
      </c>
      <c r="G343" s="2" t="s">
        <v>1187</v>
      </c>
      <c r="H343" s="511"/>
      <c r="I343" s="512"/>
    </row>
    <row r="344" spans="2:9">
      <c r="B344" s="26"/>
      <c r="C344" s="7"/>
      <c r="D344" s="32"/>
      <c r="E344" s="5"/>
      <c r="F344" s="5" t="s">
        <v>18</v>
      </c>
      <c r="G344" s="2" t="s">
        <v>288</v>
      </c>
      <c r="H344" s="511"/>
      <c r="I344" s="512"/>
    </row>
    <row r="345" spans="2:9">
      <c r="B345" s="26"/>
      <c r="C345" s="7"/>
      <c r="D345" s="32"/>
      <c r="E345" s="5"/>
      <c r="F345" s="5" t="s">
        <v>9</v>
      </c>
      <c r="G345" s="2"/>
      <c r="H345" s="511"/>
      <c r="I345" s="512"/>
    </row>
    <row r="346" spans="2:9">
      <c r="B346" s="26"/>
      <c r="C346" s="7"/>
      <c r="D346" s="32"/>
      <c r="E346" s="5"/>
      <c r="F346" s="5" t="s">
        <v>59</v>
      </c>
      <c r="G346" s="2" t="s">
        <v>1188</v>
      </c>
      <c r="H346" s="511"/>
      <c r="I346" s="512"/>
    </row>
    <row r="347" spans="2:9">
      <c r="B347" s="26"/>
      <c r="C347" s="7"/>
      <c r="D347" s="32"/>
      <c r="E347" s="5"/>
      <c r="F347" s="5" t="s">
        <v>178</v>
      </c>
      <c r="G347" s="2" t="s">
        <v>1189</v>
      </c>
      <c r="H347" s="511"/>
      <c r="I347" s="512"/>
    </row>
    <row r="348" spans="2:9">
      <c r="B348" s="26"/>
      <c r="C348" s="7"/>
      <c r="D348" s="32"/>
      <c r="E348" s="5"/>
      <c r="F348" s="5" t="s">
        <v>189</v>
      </c>
      <c r="G348" s="2" t="s">
        <v>1190</v>
      </c>
      <c r="H348" s="511"/>
      <c r="I348" s="512"/>
    </row>
    <row r="349" spans="2:9">
      <c r="B349" s="26"/>
      <c r="C349" s="7"/>
      <c r="D349" s="32"/>
      <c r="E349" s="5"/>
      <c r="F349" s="5" t="s">
        <v>9</v>
      </c>
      <c r="G349" s="2"/>
      <c r="H349" s="511"/>
      <c r="I349" s="512"/>
    </row>
    <row r="350" spans="2:9">
      <c r="B350" s="26"/>
      <c r="C350" s="7"/>
      <c r="D350" s="32"/>
      <c r="E350" s="5"/>
      <c r="F350" s="5" t="s">
        <v>355</v>
      </c>
      <c r="G350" s="2" t="s">
        <v>1191</v>
      </c>
      <c r="H350" s="511"/>
      <c r="I350" s="512"/>
    </row>
    <row r="351" spans="2:9">
      <c r="B351" s="26"/>
      <c r="C351" s="7"/>
      <c r="D351" s="32"/>
      <c r="E351" s="5"/>
      <c r="F351" s="5" t="s">
        <v>363</v>
      </c>
      <c r="G351" s="2" t="s">
        <v>410</v>
      </c>
      <c r="H351" s="511"/>
      <c r="I351" s="512"/>
    </row>
    <row r="352" spans="2:9">
      <c r="B352" s="26"/>
      <c r="C352" s="7"/>
      <c r="D352" s="32"/>
      <c r="E352" s="5"/>
      <c r="F352" s="5" t="s">
        <v>24</v>
      </c>
      <c r="G352" s="2" t="s">
        <v>405</v>
      </c>
      <c r="H352" s="511"/>
      <c r="I352" s="512"/>
    </row>
    <row r="353" spans="2:9">
      <c r="B353" s="26"/>
      <c r="C353" s="7"/>
      <c r="D353" s="32"/>
      <c r="E353" s="5"/>
      <c r="F353" s="5" t="s">
        <v>27</v>
      </c>
      <c r="G353" s="2" t="s">
        <v>1192</v>
      </c>
      <c r="H353" s="511"/>
      <c r="I353" s="512"/>
    </row>
    <row r="354" spans="2:9">
      <c r="B354" s="26"/>
      <c r="C354" s="7"/>
      <c r="D354" s="32"/>
      <c r="E354" s="5"/>
      <c r="F354" s="5" t="s">
        <v>28</v>
      </c>
      <c r="G354" s="2" t="s">
        <v>1193</v>
      </c>
      <c r="H354" s="511"/>
      <c r="I354" s="512"/>
    </row>
    <row r="355" spans="2:9">
      <c r="B355" s="26"/>
      <c r="C355" s="7"/>
      <c r="D355" s="32"/>
      <c r="E355" s="5"/>
      <c r="F355" s="5" t="s">
        <v>29</v>
      </c>
      <c r="G355" s="2" t="s">
        <v>288</v>
      </c>
      <c r="H355" s="511"/>
      <c r="I355" s="512"/>
    </row>
    <row r="356" spans="2:9" ht="71.25" customHeight="1">
      <c r="B356" s="2" t="s">
        <v>1179</v>
      </c>
      <c r="C356" s="7" t="s">
        <v>1048</v>
      </c>
      <c r="D356" s="31">
        <v>28</v>
      </c>
      <c r="E356" s="27"/>
      <c r="F356" s="27"/>
      <c r="G356" s="29" t="s">
        <v>1967</v>
      </c>
      <c r="H356" s="797" t="s">
        <v>2412</v>
      </c>
      <c r="I356" s="798"/>
    </row>
    <row r="357" spans="2:9">
      <c r="B357" s="26" t="s">
        <v>26</v>
      </c>
      <c r="C357" s="7"/>
      <c r="D357" s="32"/>
      <c r="E357" s="5"/>
      <c r="F357" s="5"/>
      <c r="G357" s="266" t="s">
        <v>1140</v>
      </c>
      <c r="H357" s="513"/>
      <c r="I357" s="514"/>
    </row>
    <row r="358" spans="2:9">
      <c r="B358" s="97"/>
      <c r="C358" s="7"/>
      <c r="D358" s="32"/>
      <c r="E358" s="5" t="s">
        <v>285</v>
      </c>
      <c r="F358" s="5" t="s">
        <v>35</v>
      </c>
      <c r="G358" s="2" t="s">
        <v>1141</v>
      </c>
      <c r="H358" s="511"/>
      <c r="I358" s="512"/>
    </row>
    <row r="359" spans="2:9">
      <c r="B359" s="97"/>
      <c r="C359" s="7"/>
      <c r="D359" s="32"/>
      <c r="E359" s="5" t="s">
        <v>285</v>
      </c>
      <c r="F359" s="5" t="s">
        <v>170</v>
      </c>
      <c r="G359" s="2" t="s">
        <v>406</v>
      </c>
      <c r="H359" s="511"/>
      <c r="I359" s="512"/>
    </row>
    <row r="360" spans="2:9">
      <c r="B360" s="26"/>
      <c r="C360" s="7"/>
      <c r="D360" s="32"/>
      <c r="E360" s="5"/>
      <c r="F360" s="5" t="s">
        <v>36</v>
      </c>
      <c r="G360" s="271" t="s">
        <v>1194</v>
      </c>
      <c r="H360" s="511"/>
      <c r="I360" s="512"/>
    </row>
    <row r="361" spans="2:9">
      <c r="B361" s="26"/>
      <c r="C361" s="7"/>
      <c r="D361" s="32"/>
      <c r="E361" s="5"/>
      <c r="F361" s="5" t="s">
        <v>37</v>
      </c>
      <c r="G361" s="271" t="s">
        <v>1195</v>
      </c>
      <c r="H361" s="511"/>
      <c r="I361" s="512"/>
    </row>
    <row r="362" spans="2:9">
      <c r="B362" s="26"/>
      <c r="C362" s="7"/>
      <c r="D362" s="32"/>
      <c r="E362" s="5"/>
      <c r="F362" s="5" t="s">
        <v>14</v>
      </c>
      <c r="G362" s="271" t="s">
        <v>1196</v>
      </c>
      <c r="H362" s="511"/>
      <c r="I362" s="512"/>
    </row>
    <row r="363" spans="2:9">
      <c r="B363" s="26"/>
      <c r="C363" s="7"/>
      <c r="D363" s="32"/>
      <c r="E363" s="5"/>
      <c r="F363" s="5" t="s">
        <v>15</v>
      </c>
      <c r="G363" s="271" t="s">
        <v>1197</v>
      </c>
      <c r="H363" s="511"/>
      <c r="I363" s="512"/>
    </row>
    <row r="364" spans="2:9">
      <c r="B364" s="26"/>
      <c r="C364" s="7"/>
      <c r="D364" s="32"/>
      <c r="E364" s="5"/>
      <c r="F364" s="5" t="s">
        <v>16</v>
      </c>
      <c r="G364" s="271" t="s">
        <v>1198</v>
      </c>
      <c r="H364" s="511"/>
      <c r="I364" s="512"/>
    </row>
    <row r="365" spans="2:9">
      <c r="B365" s="26"/>
      <c r="C365" s="7"/>
      <c r="D365" s="32"/>
      <c r="E365" s="5"/>
      <c r="F365" s="5" t="s">
        <v>17</v>
      </c>
      <c r="G365" s="271" t="s">
        <v>1199</v>
      </c>
      <c r="H365" s="511"/>
      <c r="I365" s="512"/>
    </row>
    <row r="366" spans="2:9">
      <c r="B366" s="26"/>
      <c r="C366" s="7"/>
      <c r="D366" s="32"/>
      <c r="E366" s="5"/>
      <c r="F366" s="5" t="s">
        <v>18</v>
      </c>
      <c r="G366" s="271" t="s">
        <v>1200</v>
      </c>
      <c r="H366" s="511"/>
      <c r="I366" s="512"/>
    </row>
    <row r="367" spans="2:9">
      <c r="B367" s="26"/>
      <c r="C367" s="7"/>
      <c r="D367" s="32"/>
      <c r="E367" s="5"/>
      <c r="F367" s="5" t="s">
        <v>19</v>
      </c>
      <c r="G367" s="2" t="s">
        <v>288</v>
      </c>
      <c r="H367" s="511"/>
      <c r="I367" s="512"/>
    </row>
    <row r="368" spans="2:9" ht="45">
      <c r="B368" s="2" t="s">
        <v>1179</v>
      </c>
      <c r="C368" s="7" t="s">
        <v>1048</v>
      </c>
      <c r="D368" s="31">
        <v>29</v>
      </c>
      <c r="E368" s="27"/>
      <c r="F368" s="27"/>
      <c r="G368" s="29" t="s">
        <v>1968</v>
      </c>
      <c r="H368" s="797" t="s">
        <v>2413</v>
      </c>
      <c r="I368" s="798"/>
    </row>
    <row r="369" spans="2:9">
      <c r="B369" s="26" t="s">
        <v>26</v>
      </c>
      <c r="C369" s="7"/>
      <c r="D369" s="32"/>
      <c r="E369" s="5"/>
      <c r="F369" s="5"/>
      <c r="G369" s="266" t="s">
        <v>1140</v>
      </c>
      <c r="H369" s="513"/>
      <c r="I369" s="514"/>
    </row>
    <row r="370" spans="2:9">
      <c r="B370" s="97"/>
      <c r="C370" s="7"/>
      <c r="D370" s="32"/>
      <c r="E370" s="5" t="s">
        <v>285</v>
      </c>
      <c r="F370" s="5" t="s">
        <v>35</v>
      </c>
      <c r="G370" s="2" t="s">
        <v>1141</v>
      </c>
      <c r="H370" s="511"/>
      <c r="I370" s="512"/>
    </row>
    <row r="371" spans="2:9">
      <c r="B371" s="97"/>
      <c r="C371" s="7"/>
      <c r="D371" s="32"/>
      <c r="E371" s="5" t="s">
        <v>285</v>
      </c>
      <c r="F371" s="5" t="s">
        <v>170</v>
      </c>
      <c r="G371" s="2" t="s">
        <v>406</v>
      </c>
      <c r="H371" s="511"/>
      <c r="I371" s="512"/>
    </row>
    <row r="372" spans="2:9">
      <c r="B372" s="26"/>
      <c r="C372" s="7"/>
      <c r="D372" s="32"/>
      <c r="E372" s="5"/>
      <c r="F372" s="5" t="s">
        <v>36</v>
      </c>
      <c r="G372" s="2" t="s">
        <v>1201</v>
      </c>
      <c r="H372" s="511"/>
      <c r="I372" s="512"/>
    </row>
    <row r="373" spans="2:9">
      <c r="B373" s="26"/>
      <c r="C373" s="7"/>
      <c r="D373" s="32"/>
      <c r="E373" s="5"/>
      <c r="F373" s="5" t="s">
        <v>37</v>
      </c>
      <c r="G373" s="2" t="s">
        <v>1202</v>
      </c>
      <c r="H373" s="511"/>
      <c r="I373" s="512"/>
    </row>
    <row r="374" spans="2:9">
      <c r="B374" s="26"/>
      <c r="C374" s="7"/>
      <c r="D374" s="32"/>
      <c r="E374" s="5"/>
      <c r="F374" s="5" t="s">
        <v>14</v>
      </c>
      <c r="G374" s="2" t="s">
        <v>1203</v>
      </c>
      <c r="H374" s="511"/>
      <c r="I374" s="512"/>
    </row>
    <row r="375" spans="2:9">
      <c r="B375" s="26"/>
      <c r="C375" s="7"/>
      <c r="D375" s="32"/>
      <c r="E375" s="5"/>
      <c r="F375" s="5" t="s">
        <v>15</v>
      </c>
      <c r="G375" s="2" t="s">
        <v>1204</v>
      </c>
      <c r="H375" s="511"/>
      <c r="I375" s="512"/>
    </row>
    <row r="376" spans="2:9">
      <c r="B376" s="26"/>
      <c r="C376" s="7"/>
      <c r="D376" s="32"/>
      <c r="E376" s="5"/>
      <c r="F376" s="5" t="s">
        <v>16</v>
      </c>
      <c r="G376" s="2" t="s">
        <v>1205</v>
      </c>
      <c r="H376" s="511"/>
      <c r="I376" s="512"/>
    </row>
    <row r="377" spans="2:9">
      <c r="B377" s="26"/>
      <c r="C377" s="7"/>
      <c r="D377" s="32"/>
      <c r="E377" s="5"/>
      <c r="F377" s="5" t="s">
        <v>17</v>
      </c>
      <c r="G377" s="2" t="s">
        <v>1206</v>
      </c>
      <c r="H377" s="511"/>
      <c r="I377" s="512"/>
    </row>
    <row r="378" spans="2:9">
      <c r="B378" s="26"/>
      <c r="C378" s="7"/>
      <c r="D378" s="32"/>
      <c r="E378" s="5"/>
      <c r="F378" s="5" t="s">
        <v>18</v>
      </c>
      <c r="G378" s="2" t="s">
        <v>1207</v>
      </c>
      <c r="H378" s="511"/>
      <c r="I378" s="512"/>
    </row>
    <row r="379" spans="2:9">
      <c r="B379" s="26"/>
      <c r="C379" s="7"/>
      <c r="D379" s="32"/>
      <c r="E379" s="5"/>
      <c r="F379" s="5" t="s">
        <v>19</v>
      </c>
      <c r="G379" s="2" t="s">
        <v>1208</v>
      </c>
      <c r="H379" s="511"/>
      <c r="I379" s="512"/>
    </row>
    <row r="380" spans="2:9">
      <c r="B380" s="26"/>
      <c r="C380" s="7"/>
      <c r="D380" s="32"/>
      <c r="E380" s="5"/>
      <c r="F380" s="5" t="s">
        <v>20</v>
      </c>
      <c r="G380" s="2" t="s">
        <v>1209</v>
      </c>
      <c r="H380" s="511"/>
      <c r="I380" s="512"/>
    </row>
    <row r="381" spans="2:9">
      <c r="B381" s="26"/>
      <c r="C381" s="7"/>
      <c r="D381" s="32"/>
      <c r="E381" s="5"/>
      <c r="F381" s="5" t="s">
        <v>21</v>
      </c>
      <c r="G381" s="2" t="s">
        <v>1210</v>
      </c>
      <c r="H381" s="511"/>
      <c r="I381" s="512"/>
    </row>
    <row r="382" spans="2:9">
      <c r="B382" s="26"/>
      <c r="C382" s="7"/>
      <c r="D382" s="32"/>
      <c r="E382" s="5"/>
      <c r="F382" s="5" t="s">
        <v>22</v>
      </c>
      <c r="G382" s="2" t="s">
        <v>1181</v>
      </c>
      <c r="H382" s="511"/>
      <c r="I382" s="512"/>
    </row>
    <row r="383" spans="2:9">
      <c r="B383" s="26"/>
      <c r="C383" s="7"/>
      <c r="D383" s="32"/>
      <c r="E383" s="5"/>
      <c r="F383" s="5" t="s">
        <v>23</v>
      </c>
      <c r="G383" s="2" t="s">
        <v>1211</v>
      </c>
      <c r="H383" s="511"/>
      <c r="I383" s="512"/>
    </row>
    <row r="384" spans="2:9">
      <c r="B384" s="26"/>
      <c r="C384" s="7"/>
      <c r="D384" s="32"/>
      <c r="E384" s="5"/>
      <c r="F384" s="5" t="s">
        <v>24</v>
      </c>
      <c r="G384" s="2" t="s">
        <v>1212</v>
      </c>
      <c r="H384" s="511"/>
      <c r="I384" s="512"/>
    </row>
    <row r="385" spans="2:9">
      <c r="B385" s="26"/>
      <c r="C385" s="7"/>
      <c r="D385" s="32"/>
      <c r="E385" s="5"/>
      <c r="F385" s="5" t="s">
        <v>27</v>
      </c>
      <c r="G385" s="2" t="s">
        <v>1213</v>
      </c>
      <c r="H385" s="511"/>
      <c r="I385" s="512"/>
    </row>
    <row r="386" spans="2:9">
      <c r="B386" s="26"/>
      <c r="C386" s="7"/>
      <c r="D386" s="32"/>
      <c r="E386" s="5"/>
      <c r="F386" s="5" t="s">
        <v>28</v>
      </c>
      <c r="G386" s="2" t="s">
        <v>288</v>
      </c>
      <c r="H386" s="511"/>
      <c r="I386" s="512"/>
    </row>
    <row r="387" spans="2:9">
      <c r="B387" s="26"/>
      <c r="C387" s="7"/>
      <c r="D387" s="33"/>
      <c r="E387" s="16"/>
      <c r="F387" s="16"/>
      <c r="G387" s="17" t="s">
        <v>231</v>
      </c>
      <c r="H387" s="517"/>
      <c r="I387" s="518"/>
    </row>
    <row r="388" spans="2:9">
      <c r="B388" s="2" t="s">
        <v>168</v>
      </c>
      <c r="C388" s="7" t="s">
        <v>171</v>
      </c>
      <c r="D388" s="31">
        <v>30</v>
      </c>
      <c r="E388" s="27"/>
      <c r="F388" s="27"/>
      <c r="G388" s="15" t="s">
        <v>304</v>
      </c>
      <c r="H388" s="797" t="s">
        <v>2294</v>
      </c>
      <c r="I388" s="798"/>
    </row>
    <row r="389" spans="2:9">
      <c r="B389" s="26"/>
      <c r="C389" s="7"/>
      <c r="D389" s="32"/>
      <c r="E389" s="5"/>
      <c r="F389" s="5"/>
      <c r="G389" s="4" t="s">
        <v>0</v>
      </c>
      <c r="H389" s="513"/>
      <c r="I389" s="514"/>
    </row>
    <row r="390" spans="2:9" ht="30">
      <c r="B390" s="26"/>
      <c r="C390" s="7"/>
      <c r="D390" s="32"/>
      <c r="E390" s="5"/>
      <c r="F390" s="5"/>
      <c r="G390" s="4" t="s">
        <v>232</v>
      </c>
      <c r="H390" s="513"/>
      <c r="I390" s="514"/>
    </row>
    <row r="391" spans="2:9" ht="60" customHeight="1">
      <c r="B391" s="26"/>
      <c r="C391" s="7"/>
      <c r="D391" s="32"/>
      <c r="E391" s="5"/>
      <c r="F391" s="5"/>
      <c r="G391" s="4" t="s">
        <v>306</v>
      </c>
      <c r="H391" s="513"/>
      <c r="I391" s="514"/>
    </row>
    <row r="392" spans="2:9">
      <c r="B392" s="26"/>
      <c r="C392" s="7"/>
      <c r="D392" s="32"/>
      <c r="E392" s="5"/>
      <c r="F392" s="5"/>
      <c r="G392" s="2" t="s">
        <v>145</v>
      </c>
      <c r="H392" s="511"/>
      <c r="I392" s="512"/>
    </row>
    <row r="393" spans="2:9" ht="30">
      <c r="B393" s="2" t="s">
        <v>168</v>
      </c>
      <c r="C393" s="7" t="s">
        <v>171</v>
      </c>
      <c r="D393" s="31">
        <v>31</v>
      </c>
      <c r="E393" s="27"/>
      <c r="F393" s="27"/>
      <c r="G393" s="15" t="s">
        <v>269</v>
      </c>
      <c r="H393" s="797" t="s">
        <v>2414</v>
      </c>
      <c r="I393" s="798"/>
    </row>
    <row r="394" spans="2:9">
      <c r="B394" s="26"/>
      <c r="C394" s="7"/>
      <c r="D394" s="32"/>
      <c r="E394" s="5"/>
      <c r="F394" s="5"/>
      <c r="G394" s="4" t="s">
        <v>0</v>
      </c>
      <c r="H394" s="513"/>
      <c r="I394" s="514"/>
    </row>
    <row r="395" spans="2:9">
      <c r="B395" s="26"/>
      <c r="C395" s="7"/>
      <c r="D395" s="32"/>
      <c r="E395" s="5"/>
      <c r="F395" s="5"/>
      <c r="G395" s="4" t="s">
        <v>235</v>
      </c>
      <c r="H395" s="513"/>
      <c r="I395" s="514"/>
    </row>
    <row r="396" spans="2:9">
      <c r="B396" s="26"/>
      <c r="C396" s="7"/>
      <c r="D396" s="32"/>
      <c r="E396" s="5"/>
      <c r="F396" s="5" t="s">
        <v>36</v>
      </c>
      <c r="G396" s="2" t="s">
        <v>146</v>
      </c>
      <c r="H396" s="511"/>
      <c r="I396" s="512"/>
    </row>
    <row r="397" spans="2:9">
      <c r="B397" s="26"/>
      <c r="C397" s="7"/>
      <c r="D397" s="32"/>
      <c r="E397" s="5"/>
      <c r="F397" s="5" t="s">
        <v>37</v>
      </c>
      <c r="G397" s="2" t="s">
        <v>147</v>
      </c>
      <c r="H397" s="511"/>
      <c r="I397" s="512"/>
    </row>
    <row r="398" spans="2:9">
      <c r="B398" s="26"/>
      <c r="C398" s="7"/>
      <c r="D398" s="32"/>
      <c r="E398" s="5"/>
      <c r="F398" s="5" t="s">
        <v>14</v>
      </c>
      <c r="G398" s="2" t="s">
        <v>148</v>
      </c>
      <c r="H398" s="511"/>
      <c r="I398" s="512"/>
    </row>
    <row r="399" spans="2:9">
      <c r="B399" s="26"/>
      <c r="C399" s="7"/>
      <c r="D399" s="32"/>
      <c r="E399" s="5"/>
      <c r="F399" s="5" t="s">
        <v>15</v>
      </c>
      <c r="G399" s="2" t="s">
        <v>149</v>
      </c>
      <c r="H399" s="511"/>
      <c r="I399" s="512"/>
    </row>
    <row r="400" spans="2:9">
      <c r="B400" s="26"/>
      <c r="C400" s="7"/>
      <c r="D400" s="32"/>
      <c r="E400" s="5"/>
      <c r="F400" s="5" t="s">
        <v>16</v>
      </c>
      <c r="G400" s="2" t="s">
        <v>150</v>
      </c>
      <c r="H400" s="511"/>
      <c r="I400" s="512"/>
    </row>
    <row r="401" spans="2:9">
      <c r="B401" s="26"/>
      <c r="C401" s="7"/>
      <c r="D401" s="32"/>
      <c r="E401" s="5"/>
      <c r="F401" s="5" t="s">
        <v>17</v>
      </c>
      <c r="G401" s="2" t="s">
        <v>151</v>
      </c>
      <c r="H401" s="511"/>
      <c r="I401" s="512"/>
    </row>
    <row r="402" spans="2:9">
      <c r="B402" s="26"/>
      <c r="C402" s="7"/>
      <c r="D402" s="32"/>
      <c r="E402" s="5"/>
      <c r="F402" s="5" t="s">
        <v>18</v>
      </c>
      <c r="G402" s="2" t="s">
        <v>152</v>
      </c>
      <c r="H402" s="511"/>
      <c r="I402" s="512"/>
    </row>
    <row r="403" spans="2:9">
      <c r="B403" s="26"/>
      <c r="C403" s="7"/>
      <c r="D403" s="32"/>
      <c r="E403" s="5"/>
      <c r="F403" s="5" t="s">
        <v>19</v>
      </c>
      <c r="G403" s="2" t="s">
        <v>153</v>
      </c>
      <c r="H403" s="511"/>
      <c r="I403" s="512"/>
    </row>
    <row r="404" spans="2:9">
      <c r="B404" s="26"/>
      <c r="C404" s="7"/>
      <c r="D404" s="32"/>
      <c r="E404" s="5"/>
      <c r="F404" s="5" t="s">
        <v>20</v>
      </c>
      <c r="G404" s="2" t="s">
        <v>154</v>
      </c>
      <c r="H404" s="511"/>
      <c r="I404" s="512"/>
    </row>
    <row r="405" spans="2:9">
      <c r="B405" s="26"/>
      <c r="C405" s="7"/>
      <c r="D405" s="32"/>
      <c r="E405" s="5"/>
      <c r="F405" s="5" t="s">
        <v>21</v>
      </c>
      <c r="G405" s="2" t="s">
        <v>155</v>
      </c>
      <c r="H405" s="511"/>
      <c r="I405" s="512"/>
    </row>
    <row r="406" spans="2:9">
      <c r="B406" s="26"/>
      <c r="C406" s="7"/>
      <c r="D406" s="32"/>
      <c r="E406" s="5"/>
      <c r="F406" s="5" t="s">
        <v>22</v>
      </c>
      <c r="G406" s="2" t="s">
        <v>156</v>
      </c>
      <c r="H406" s="511"/>
      <c r="I406" s="512"/>
    </row>
    <row r="407" spans="2:9">
      <c r="B407" s="26"/>
      <c r="C407" s="7"/>
      <c r="D407" s="32"/>
      <c r="E407" s="5"/>
      <c r="F407" s="5" t="s">
        <v>23</v>
      </c>
      <c r="G407" s="2" t="s">
        <v>157</v>
      </c>
      <c r="H407" s="511"/>
      <c r="I407" s="512"/>
    </row>
    <row r="408" spans="2:9">
      <c r="B408" s="26"/>
      <c r="C408" s="7"/>
      <c r="D408" s="32"/>
      <c r="E408" s="5"/>
      <c r="F408" s="5" t="s">
        <v>24</v>
      </c>
      <c r="G408" s="2" t="s">
        <v>158</v>
      </c>
      <c r="H408" s="511"/>
      <c r="I408" s="512"/>
    </row>
    <row r="409" spans="2:9">
      <c r="B409" s="2" t="s">
        <v>168</v>
      </c>
      <c r="C409" s="7" t="s">
        <v>171</v>
      </c>
      <c r="D409" s="31">
        <v>32</v>
      </c>
      <c r="E409" s="27"/>
      <c r="F409" s="27"/>
      <c r="G409" s="15" t="s">
        <v>307</v>
      </c>
      <c r="H409" s="797" t="s">
        <v>2294</v>
      </c>
      <c r="I409" s="798"/>
    </row>
    <row r="410" spans="2:9">
      <c r="B410" s="26"/>
      <c r="C410" s="7"/>
      <c r="D410" s="32"/>
      <c r="E410" s="5"/>
      <c r="F410" s="5"/>
      <c r="G410" s="4" t="s">
        <v>0</v>
      </c>
      <c r="H410" s="513"/>
      <c r="I410" s="514"/>
    </row>
    <row r="411" spans="2:9" ht="30">
      <c r="B411" s="26"/>
      <c r="C411" s="7"/>
      <c r="D411" s="32"/>
      <c r="E411" s="5"/>
      <c r="F411" s="5"/>
      <c r="G411" s="4" t="s">
        <v>270</v>
      </c>
      <c r="H411" s="513"/>
      <c r="I411" s="514"/>
    </row>
    <row r="412" spans="2:9" ht="60.75" customHeight="1">
      <c r="B412" s="26"/>
      <c r="C412" s="7"/>
      <c r="D412" s="32"/>
      <c r="E412" s="5"/>
      <c r="F412" s="5"/>
      <c r="G412" s="4" t="s">
        <v>1627</v>
      </c>
      <c r="H412" s="513"/>
      <c r="I412" s="514"/>
    </row>
    <row r="413" spans="2:9">
      <c r="B413" s="26"/>
      <c r="C413" s="7"/>
      <c r="D413" s="32"/>
      <c r="E413" s="5"/>
      <c r="F413" s="5"/>
      <c r="G413" s="2" t="s">
        <v>159</v>
      </c>
      <c r="H413" s="511"/>
      <c r="I413" s="512"/>
    </row>
    <row r="414" spans="2:9" ht="30">
      <c r="B414" s="2" t="s">
        <v>168</v>
      </c>
      <c r="C414" s="7" t="s">
        <v>171</v>
      </c>
      <c r="D414" s="31">
        <v>33</v>
      </c>
      <c r="E414" s="27"/>
      <c r="F414" s="27"/>
      <c r="G414" s="15" t="s">
        <v>1222</v>
      </c>
      <c r="H414" s="797" t="s">
        <v>2294</v>
      </c>
      <c r="I414" s="798"/>
    </row>
    <row r="415" spans="2:9">
      <c r="B415" s="26"/>
      <c r="C415" s="7"/>
      <c r="D415" s="32"/>
      <c r="E415" s="5"/>
      <c r="F415" s="5"/>
      <c r="G415" s="4" t="s">
        <v>1223</v>
      </c>
      <c r="H415" s="513"/>
      <c r="I415" s="514"/>
    </row>
    <row r="416" spans="2:9">
      <c r="B416" s="26"/>
      <c r="C416" s="7"/>
      <c r="D416" s="32"/>
      <c r="E416" s="5"/>
      <c r="F416" s="5"/>
      <c r="G416" s="4" t="s">
        <v>1224</v>
      </c>
      <c r="H416" s="513"/>
      <c r="I416" s="514"/>
    </row>
    <row r="417" spans="2:9">
      <c r="B417" s="26"/>
      <c r="C417" s="7"/>
      <c r="D417" s="32"/>
      <c r="E417" s="5"/>
      <c r="F417" s="5" t="s">
        <v>36</v>
      </c>
      <c r="G417" s="2" t="s">
        <v>1225</v>
      </c>
      <c r="H417" s="511"/>
      <c r="I417" s="512"/>
    </row>
    <row r="418" spans="2:9">
      <c r="B418" s="26"/>
      <c r="C418" s="7"/>
      <c r="D418" s="32"/>
      <c r="E418" s="5"/>
      <c r="F418" s="5" t="s">
        <v>37</v>
      </c>
      <c r="G418" s="2" t="s">
        <v>1226</v>
      </c>
      <c r="H418" s="511"/>
      <c r="I418" s="512"/>
    </row>
    <row r="419" spans="2:9">
      <c r="B419" s="26"/>
      <c r="C419" s="7"/>
      <c r="D419" s="32"/>
      <c r="E419" s="5"/>
      <c r="F419" s="5" t="s">
        <v>38</v>
      </c>
      <c r="G419" s="2" t="s">
        <v>1227</v>
      </c>
      <c r="H419" s="511"/>
      <c r="I419" s="512"/>
    </row>
    <row r="420" spans="2:9">
      <c r="B420" s="26"/>
      <c r="C420" s="7"/>
      <c r="D420" s="32"/>
      <c r="E420" s="5"/>
      <c r="F420" s="5" t="s">
        <v>39</v>
      </c>
      <c r="G420" s="2" t="s">
        <v>1228</v>
      </c>
      <c r="H420" s="511"/>
      <c r="I420" s="512"/>
    </row>
    <row r="421" spans="2:9">
      <c r="B421" s="26"/>
      <c r="C421" s="7"/>
      <c r="D421" s="32"/>
      <c r="E421" s="5"/>
      <c r="F421" s="5" t="s">
        <v>40</v>
      </c>
      <c r="G421" s="2" t="s">
        <v>1229</v>
      </c>
      <c r="H421" s="511"/>
      <c r="I421" s="512"/>
    </row>
    <row r="422" spans="2:9">
      <c r="B422" s="26"/>
      <c r="C422" s="7"/>
      <c r="D422" s="32"/>
      <c r="E422" s="5"/>
      <c r="F422" s="5" t="s">
        <v>41</v>
      </c>
      <c r="G422" s="2" t="s">
        <v>1230</v>
      </c>
      <c r="H422" s="511"/>
      <c r="I422" s="512"/>
    </row>
    <row r="423" spans="2:9">
      <c r="B423" s="26"/>
      <c r="C423" s="7"/>
      <c r="D423" s="32"/>
      <c r="E423" s="5"/>
      <c r="F423" s="5" t="s">
        <v>42</v>
      </c>
      <c r="G423" s="2" t="s">
        <v>1231</v>
      </c>
      <c r="H423" s="511"/>
      <c r="I423" s="512"/>
    </row>
    <row r="424" spans="2:9">
      <c r="B424" s="26"/>
      <c r="C424" s="7"/>
      <c r="D424" s="32"/>
      <c r="E424" s="5"/>
      <c r="F424" s="5" t="s">
        <v>19</v>
      </c>
      <c r="G424" s="2" t="s">
        <v>1232</v>
      </c>
      <c r="H424" s="511"/>
      <c r="I424" s="512"/>
    </row>
    <row r="425" spans="2:9" ht="30" customHeight="1">
      <c r="B425" s="2" t="s">
        <v>168</v>
      </c>
      <c r="C425" s="7" t="s">
        <v>171</v>
      </c>
      <c r="D425" s="31">
        <v>34</v>
      </c>
      <c r="E425" s="27"/>
      <c r="F425" s="27"/>
      <c r="G425" s="15" t="s">
        <v>1214</v>
      </c>
      <c r="H425" s="797" t="s">
        <v>2295</v>
      </c>
      <c r="I425" s="798"/>
    </row>
    <row r="426" spans="2:9">
      <c r="B426" s="26" t="s">
        <v>1516</v>
      </c>
      <c r="C426" s="7"/>
      <c r="D426" s="32"/>
      <c r="E426" s="5"/>
      <c r="F426" s="5"/>
      <c r="G426" s="4" t="s">
        <v>0</v>
      </c>
      <c r="H426" s="513"/>
      <c r="I426" s="514"/>
    </row>
    <row r="427" spans="2:9">
      <c r="B427" s="26"/>
      <c r="C427" s="7"/>
      <c r="D427" s="32"/>
      <c r="E427" s="5"/>
      <c r="F427" s="5" t="s">
        <v>177</v>
      </c>
      <c r="G427" s="2" t="s">
        <v>1215</v>
      </c>
      <c r="H427" s="511"/>
      <c r="I427" s="512"/>
    </row>
    <row r="428" spans="2:9">
      <c r="B428" s="26"/>
      <c r="C428" s="7"/>
      <c r="D428" s="32"/>
      <c r="E428" s="5"/>
      <c r="F428" s="5" t="s">
        <v>193</v>
      </c>
      <c r="G428" s="2" t="s">
        <v>1216</v>
      </c>
      <c r="H428" s="511"/>
      <c r="I428" s="512"/>
    </row>
    <row r="429" spans="2:9">
      <c r="B429" s="26"/>
      <c r="C429" s="7"/>
      <c r="D429" s="32"/>
      <c r="E429" s="5"/>
      <c r="F429" s="5" t="s">
        <v>163</v>
      </c>
      <c r="G429" s="2" t="s">
        <v>418</v>
      </c>
      <c r="H429" s="511"/>
      <c r="I429" s="512"/>
    </row>
    <row r="430" spans="2:9">
      <c r="B430" s="2" t="s">
        <v>168</v>
      </c>
      <c r="C430" s="7" t="s">
        <v>171</v>
      </c>
      <c r="D430" s="31">
        <v>35</v>
      </c>
      <c r="E430" s="27"/>
      <c r="F430" s="27"/>
      <c r="G430" s="15" t="s">
        <v>1754</v>
      </c>
      <c r="H430" s="797" t="s">
        <v>2432</v>
      </c>
      <c r="I430" s="798"/>
    </row>
    <row r="431" spans="2:9">
      <c r="B431" s="26" t="s">
        <v>1516</v>
      </c>
      <c r="C431" s="7"/>
      <c r="D431" s="32"/>
      <c r="E431" s="5"/>
      <c r="F431" s="5"/>
      <c r="G431" s="4" t="s">
        <v>0</v>
      </c>
      <c r="H431" s="513"/>
      <c r="I431" s="514"/>
    </row>
    <row r="432" spans="2:9">
      <c r="B432" s="26"/>
      <c r="C432" s="7"/>
      <c r="D432" s="32"/>
      <c r="E432" s="5"/>
      <c r="F432" s="5" t="s">
        <v>36</v>
      </c>
      <c r="G432" s="2" t="s">
        <v>1217</v>
      </c>
      <c r="H432" s="511"/>
      <c r="I432" s="512"/>
    </row>
    <row r="433" spans="2:9">
      <c r="B433" s="26"/>
      <c r="C433" s="7"/>
      <c r="D433" s="32"/>
      <c r="E433" s="5"/>
      <c r="F433" s="5" t="s">
        <v>37</v>
      </c>
      <c r="G433" s="2" t="s">
        <v>1755</v>
      </c>
      <c r="H433" s="511"/>
      <c r="I433" s="512"/>
    </row>
    <row r="434" spans="2:9">
      <c r="B434" s="26"/>
      <c r="C434" s="7"/>
      <c r="D434" s="32"/>
      <c r="E434" s="5"/>
      <c r="F434" s="5" t="s">
        <v>14</v>
      </c>
      <c r="G434" s="2" t="s">
        <v>1218</v>
      </c>
      <c r="H434" s="511"/>
      <c r="I434" s="512"/>
    </row>
    <row r="435" spans="2:9">
      <c r="B435" s="26"/>
      <c r="C435" s="7"/>
      <c r="D435" s="32"/>
      <c r="E435" s="5"/>
      <c r="F435" s="5" t="s">
        <v>15</v>
      </c>
      <c r="G435" s="2" t="s">
        <v>1219</v>
      </c>
      <c r="H435" s="511"/>
      <c r="I435" s="512"/>
    </row>
    <row r="436" spans="2:9">
      <c r="B436" s="26"/>
      <c r="C436" s="7"/>
      <c r="D436" s="32"/>
      <c r="E436" s="5"/>
      <c r="F436" s="5" t="s">
        <v>16</v>
      </c>
      <c r="G436" s="2" t="s">
        <v>1220</v>
      </c>
      <c r="H436" s="511"/>
      <c r="I436" s="512"/>
    </row>
    <row r="437" spans="2:9">
      <c r="B437" s="26"/>
      <c r="C437" s="7"/>
      <c r="D437" s="32"/>
      <c r="E437" s="5"/>
      <c r="F437" s="5" t="s">
        <v>17</v>
      </c>
      <c r="G437" s="2" t="s">
        <v>1221</v>
      </c>
      <c r="H437" s="511"/>
      <c r="I437" s="512"/>
    </row>
    <row r="438" spans="2:9">
      <c r="B438" s="26"/>
      <c r="C438" s="7"/>
      <c r="D438" s="32"/>
      <c r="E438" s="5"/>
      <c r="F438" s="5" t="s">
        <v>18</v>
      </c>
      <c r="G438" s="2" t="s">
        <v>418</v>
      </c>
      <c r="H438" s="511"/>
      <c r="I438" s="512"/>
    </row>
    <row r="439" spans="2:9" ht="120" customHeight="1">
      <c r="B439" s="2" t="s">
        <v>1118</v>
      </c>
      <c r="C439" s="7" t="s">
        <v>171</v>
      </c>
      <c r="D439" s="31">
        <v>36</v>
      </c>
      <c r="E439" s="27"/>
      <c r="F439" s="27"/>
      <c r="G439" s="15" t="s">
        <v>1769</v>
      </c>
      <c r="H439" s="797" t="s">
        <v>284</v>
      </c>
      <c r="I439" s="798"/>
    </row>
    <row r="440" spans="2:9">
      <c r="B440" s="26"/>
      <c r="C440" s="7"/>
      <c r="D440" s="32" t="s">
        <v>2540</v>
      </c>
      <c r="E440" s="5"/>
      <c r="F440" s="5" t="s">
        <v>9</v>
      </c>
      <c r="G440" s="30" t="s">
        <v>339</v>
      </c>
      <c r="H440" s="511"/>
      <c r="I440" s="512"/>
    </row>
    <row r="441" spans="2:9" ht="30">
      <c r="B441" s="2"/>
      <c r="C441" s="7"/>
      <c r="D441" s="32"/>
      <c r="E441" s="5"/>
      <c r="F441" s="5"/>
      <c r="G441" s="14" t="s">
        <v>338</v>
      </c>
      <c r="H441" s="513"/>
      <c r="I441" s="514"/>
    </row>
    <row r="442" spans="2:9">
      <c r="B442" s="26"/>
      <c r="C442" s="7"/>
      <c r="D442" s="32"/>
      <c r="E442" s="5"/>
      <c r="F442" s="5" t="s">
        <v>36</v>
      </c>
      <c r="G442" s="2" t="s">
        <v>431</v>
      </c>
      <c r="H442" s="511"/>
      <c r="I442" s="568"/>
    </row>
    <row r="443" spans="2:9">
      <c r="B443" s="26"/>
      <c r="C443" s="7"/>
      <c r="D443" s="32"/>
      <c r="E443" s="5"/>
      <c r="F443" s="5" t="s">
        <v>37</v>
      </c>
      <c r="G443" s="2" t="s">
        <v>352</v>
      </c>
      <c r="H443" s="511"/>
      <c r="I443" s="568"/>
    </row>
    <row r="444" spans="2:9">
      <c r="B444" s="26"/>
      <c r="C444" s="7"/>
      <c r="D444" s="32"/>
      <c r="E444" s="5"/>
      <c r="F444" s="5" t="s">
        <v>38</v>
      </c>
      <c r="G444" s="2" t="s">
        <v>1551</v>
      </c>
      <c r="H444" s="511"/>
      <c r="I444" s="568"/>
    </row>
    <row r="445" spans="2:9">
      <c r="B445" s="26"/>
      <c r="C445" s="7"/>
      <c r="D445" s="32"/>
      <c r="E445" s="5"/>
      <c r="F445" s="5" t="s">
        <v>39</v>
      </c>
      <c r="G445" s="2" t="s">
        <v>418</v>
      </c>
      <c r="H445" s="511"/>
      <c r="I445" s="568"/>
    </row>
    <row r="446" spans="2:9">
      <c r="B446" s="26"/>
      <c r="C446" s="7"/>
      <c r="D446" s="32" t="s">
        <v>2541</v>
      </c>
      <c r="E446" s="5"/>
      <c r="F446" s="5" t="s">
        <v>9</v>
      </c>
      <c r="G446" s="30" t="s">
        <v>1617</v>
      </c>
      <c r="H446" s="521"/>
      <c r="I446" s="522"/>
    </row>
    <row r="447" spans="2:9" ht="30">
      <c r="B447" s="2"/>
      <c r="C447" s="7"/>
      <c r="D447" s="32"/>
      <c r="E447" s="5"/>
      <c r="F447" s="5"/>
      <c r="G447" s="14" t="s">
        <v>1618</v>
      </c>
      <c r="H447" s="513"/>
      <c r="I447" s="514"/>
    </row>
    <row r="448" spans="2:9" ht="30">
      <c r="B448" s="26"/>
      <c r="C448" s="7"/>
      <c r="D448" s="32"/>
      <c r="E448" s="5"/>
      <c r="F448" s="5" t="s">
        <v>36</v>
      </c>
      <c r="G448" s="2" t="s">
        <v>432</v>
      </c>
      <c r="H448" s="511"/>
      <c r="I448" s="568"/>
    </row>
    <row r="449" spans="2:9">
      <c r="B449" s="26"/>
      <c r="C449" s="7"/>
      <c r="D449" s="32"/>
      <c r="E449" s="5"/>
      <c r="F449" s="5" t="s">
        <v>37</v>
      </c>
      <c r="G449" s="2" t="s">
        <v>340</v>
      </c>
      <c r="H449" s="511"/>
      <c r="I449" s="568"/>
    </row>
    <row r="450" spans="2:9">
      <c r="B450" s="26"/>
      <c r="C450" s="7"/>
      <c r="D450" s="32"/>
      <c r="E450" s="5"/>
      <c r="F450" s="5" t="s">
        <v>38</v>
      </c>
      <c r="G450" s="2" t="s">
        <v>1550</v>
      </c>
      <c r="H450" s="511"/>
      <c r="I450" s="568"/>
    </row>
    <row r="451" spans="2:9">
      <c r="B451" s="26"/>
      <c r="C451" s="7"/>
      <c r="D451" s="32"/>
      <c r="E451" s="5"/>
      <c r="F451" s="5" t="s">
        <v>39</v>
      </c>
      <c r="G451" s="2" t="s">
        <v>418</v>
      </c>
      <c r="H451" s="511"/>
      <c r="I451" s="568"/>
    </row>
    <row r="452" spans="2:9">
      <c r="B452" s="26"/>
      <c r="C452" s="7"/>
      <c r="D452" s="32" t="s">
        <v>2541</v>
      </c>
      <c r="E452" s="5"/>
      <c r="F452" s="5" t="s">
        <v>9</v>
      </c>
      <c r="G452" s="30" t="s">
        <v>1619</v>
      </c>
      <c r="H452" s="511"/>
      <c r="I452" s="512"/>
    </row>
    <row r="453" spans="2:9" ht="30">
      <c r="B453" s="2"/>
      <c r="C453" s="7"/>
      <c r="D453" s="32"/>
      <c r="E453" s="5"/>
      <c r="F453" s="5"/>
      <c r="G453" s="14" t="s">
        <v>1768</v>
      </c>
      <c r="H453" s="513"/>
      <c r="I453" s="514"/>
    </row>
    <row r="454" spans="2:9" ht="30">
      <c r="B454" s="26"/>
      <c r="C454" s="7"/>
      <c r="D454" s="32"/>
      <c r="E454" s="5"/>
      <c r="F454" s="5" t="s">
        <v>36</v>
      </c>
      <c r="G454" s="2" t="s">
        <v>433</v>
      </c>
      <c r="H454" s="511"/>
      <c r="I454" s="568"/>
    </row>
    <row r="455" spans="2:9">
      <c r="B455" s="26"/>
      <c r="C455" s="7"/>
      <c r="D455" s="32"/>
      <c r="E455" s="5"/>
      <c r="F455" s="5" t="s">
        <v>37</v>
      </c>
      <c r="G455" s="2" t="s">
        <v>1549</v>
      </c>
      <c r="H455" s="511"/>
      <c r="I455" s="568"/>
    </row>
    <row r="456" spans="2:9">
      <c r="B456" s="26"/>
      <c r="C456" s="7"/>
      <c r="D456" s="32"/>
      <c r="E456" s="5"/>
      <c r="F456" s="5" t="s">
        <v>38</v>
      </c>
      <c r="G456" s="2" t="s">
        <v>418</v>
      </c>
      <c r="H456" s="511"/>
      <c r="I456" s="568"/>
    </row>
    <row r="457" spans="2:9" ht="45">
      <c r="B457" s="2" t="s">
        <v>25</v>
      </c>
      <c r="C457" s="7" t="s">
        <v>33</v>
      </c>
      <c r="D457" s="31">
        <v>37</v>
      </c>
      <c r="E457" s="27"/>
      <c r="F457" s="27"/>
      <c r="G457" s="15" t="s">
        <v>1830</v>
      </c>
      <c r="H457" s="797" t="s">
        <v>2296</v>
      </c>
      <c r="I457" s="798"/>
    </row>
    <row r="458" spans="2:9">
      <c r="B458" s="2"/>
      <c r="C458" s="7"/>
      <c r="D458" s="32"/>
      <c r="E458" s="5"/>
      <c r="F458" s="5"/>
      <c r="G458" s="14" t="s">
        <v>1</v>
      </c>
      <c r="H458" s="513"/>
      <c r="I458" s="514"/>
    </row>
    <row r="459" spans="2:9" ht="30">
      <c r="B459" s="26"/>
      <c r="C459" s="7"/>
      <c r="D459" s="32"/>
      <c r="E459" s="5"/>
      <c r="F459" s="5"/>
      <c r="G459" s="4" t="s">
        <v>233</v>
      </c>
      <c r="H459" s="513"/>
      <c r="I459" s="514"/>
    </row>
    <row r="460" spans="2:9" ht="30" customHeight="1">
      <c r="B460" s="26"/>
      <c r="C460" s="7"/>
      <c r="D460" s="32"/>
      <c r="E460" s="5"/>
      <c r="F460" s="5"/>
      <c r="G460" s="4" t="s">
        <v>234</v>
      </c>
      <c r="H460" s="513"/>
      <c r="I460" s="514"/>
    </row>
    <row r="461" spans="2:9" ht="30">
      <c r="B461" s="26"/>
      <c r="C461" s="7"/>
      <c r="D461" s="32"/>
      <c r="E461" s="5"/>
      <c r="F461" s="5"/>
      <c r="G461" s="4" t="s">
        <v>271</v>
      </c>
      <c r="H461" s="513"/>
      <c r="I461" s="514"/>
    </row>
    <row r="462" spans="2:9">
      <c r="B462" s="26"/>
      <c r="C462" s="7"/>
      <c r="D462" s="32"/>
      <c r="E462" s="5"/>
      <c r="F462" s="5"/>
      <c r="G462" s="4" t="s">
        <v>272</v>
      </c>
      <c r="H462" s="513"/>
      <c r="I462" s="514"/>
    </row>
    <row r="463" spans="2:9">
      <c r="B463" s="26"/>
      <c r="C463" s="7"/>
      <c r="D463" s="32"/>
      <c r="E463" s="5"/>
      <c r="F463" s="5"/>
      <c r="G463" s="2" t="s">
        <v>250</v>
      </c>
      <c r="H463" s="511"/>
      <c r="I463" s="512"/>
    </row>
    <row r="464" spans="2:9">
      <c r="B464" s="26"/>
      <c r="C464" s="7"/>
      <c r="D464" s="32"/>
      <c r="E464" s="5"/>
      <c r="F464" s="5"/>
      <c r="G464" s="2" t="s">
        <v>251</v>
      </c>
      <c r="H464" s="511"/>
      <c r="I464" s="512"/>
    </row>
    <row r="465" spans="2:9" ht="111.6" customHeight="1">
      <c r="B465" s="26"/>
      <c r="C465" s="7"/>
      <c r="D465" s="33"/>
      <c r="E465" s="16"/>
      <c r="F465" s="16"/>
      <c r="G465" s="573" t="s">
        <v>1822</v>
      </c>
      <c r="H465" s="517"/>
      <c r="I465" s="518"/>
    </row>
    <row r="466" spans="2:9" ht="28.5" customHeight="1">
      <c r="B466" s="26" t="s">
        <v>167</v>
      </c>
      <c r="C466" s="7" t="s">
        <v>171</v>
      </c>
      <c r="D466" s="31">
        <v>38</v>
      </c>
      <c r="E466" s="27"/>
      <c r="F466" s="27"/>
      <c r="G466" s="15" t="s">
        <v>1233</v>
      </c>
      <c r="H466" s="797" t="s">
        <v>2296</v>
      </c>
      <c r="I466" s="798"/>
    </row>
    <row r="467" spans="2:9">
      <c r="B467" s="26"/>
      <c r="C467" s="7"/>
      <c r="D467" s="32"/>
      <c r="E467" s="5"/>
      <c r="F467" s="5"/>
      <c r="G467" s="14" t="s">
        <v>0</v>
      </c>
      <c r="H467" s="513"/>
      <c r="I467" s="514"/>
    </row>
    <row r="468" spans="2:9">
      <c r="B468" s="26"/>
      <c r="C468" s="7"/>
      <c r="D468" s="32"/>
      <c r="E468" s="5"/>
      <c r="F468" s="5" t="s">
        <v>36</v>
      </c>
      <c r="G468" s="2" t="s">
        <v>1234</v>
      </c>
      <c r="H468" s="511"/>
      <c r="I468" s="512"/>
    </row>
    <row r="469" spans="2:9">
      <c r="B469" s="26"/>
      <c r="C469" s="7"/>
      <c r="D469" s="32"/>
      <c r="E469" s="5"/>
      <c r="F469" s="5" t="s">
        <v>37</v>
      </c>
      <c r="G469" s="2" t="s">
        <v>1235</v>
      </c>
      <c r="H469" s="511"/>
      <c r="I469" s="512"/>
    </row>
    <row r="470" spans="2:9">
      <c r="B470" s="26"/>
      <c r="C470" s="7"/>
      <c r="D470" s="32"/>
      <c r="E470" s="5"/>
      <c r="F470" s="5" t="s">
        <v>38</v>
      </c>
      <c r="G470" s="2" t="s">
        <v>1236</v>
      </c>
      <c r="H470" s="511"/>
      <c r="I470" s="512"/>
    </row>
    <row r="471" spans="2:9">
      <c r="B471" s="26"/>
      <c r="C471" s="7"/>
      <c r="D471" s="32"/>
      <c r="E471" s="5"/>
      <c r="F471" s="5" t="s">
        <v>39</v>
      </c>
      <c r="G471" s="2" t="s">
        <v>1237</v>
      </c>
      <c r="H471" s="511"/>
      <c r="I471" s="512"/>
    </row>
    <row r="472" spans="2:9">
      <c r="B472" s="26"/>
      <c r="C472" s="7"/>
      <c r="D472" s="32"/>
      <c r="E472" s="5"/>
      <c r="F472" s="5" t="s">
        <v>40</v>
      </c>
      <c r="G472" s="2" t="s">
        <v>1238</v>
      </c>
      <c r="H472" s="511"/>
      <c r="I472" s="512"/>
    </row>
    <row r="473" spans="2:9">
      <c r="B473" s="26"/>
      <c r="C473" s="7"/>
      <c r="D473" s="32"/>
      <c r="E473" s="5"/>
      <c r="F473" s="5" t="s">
        <v>41</v>
      </c>
      <c r="G473" s="2" t="s">
        <v>1239</v>
      </c>
      <c r="H473" s="511"/>
      <c r="I473" s="512"/>
    </row>
    <row r="474" spans="2:9">
      <c r="B474" s="26" t="s">
        <v>167</v>
      </c>
      <c r="C474" s="7" t="s">
        <v>33</v>
      </c>
      <c r="D474" s="31">
        <v>39</v>
      </c>
      <c r="E474" s="27"/>
      <c r="F474" s="27"/>
      <c r="G474" s="15" t="s">
        <v>1240</v>
      </c>
      <c r="H474" s="797" t="s">
        <v>2415</v>
      </c>
      <c r="I474" s="798"/>
    </row>
    <row r="475" spans="2:9">
      <c r="B475" s="26"/>
      <c r="C475" s="7"/>
      <c r="D475" s="32"/>
      <c r="E475" s="5"/>
      <c r="F475" s="5"/>
      <c r="G475" s="4" t="s">
        <v>1</v>
      </c>
      <c r="H475" s="513"/>
      <c r="I475" s="514"/>
    </row>
    <row r="476" spans="2:9">
      <c r="B476" s="26"/>
      <c r="C476" s="7"/>
      <c r="D476" s="32"/>
      <c r="E476" s="5"/>
      <c r="F476" s="5"/>
      <c r="G476" s="2" t="s">
        <v>1242</v>
      </c>
      <c r="H476" s="511"/>
      <c r="I476" s="512"/>
    </row>
    <row r="477" spans="2:9" ht="28.5" customHeight="1">
      <c r="B477" s="2" t="s">
        <v>25</v>
      </c>
      <c r="C477" s="7" t="s">
        <v>172</v>
      </c>
      <c r="D477" s="31">
        <v>40</v>
      </c>
      <c r="E477" s="27"/>
      <c r="F477" s="27"/>
      <c r="G477" s="15" t="s">
        <v>293</v>
      </c>
      <c r="H477" s="797" t="s">
        <v>2296</v>
      </c>
      <c r="I477" s="798"/>
    </row>
    <row r="478" spans="2:9">
      <c r="B478" s="26" t="s">
        <v>26</v>
      </c>
      <c r="C478" s="7"/>
      <c r="D478" s="32"/>
      <c r="E478" s="5"/>
      <c r="F478" s="5"/>
      <c r="G478" s="4" t="s">
        <v>0</v>
      </c>
      <c r="H478" s="513"/>
      <c r="I478" s="514"/>
    </row>
    <row r="479" spans="2:9">
      <c r="B479" s="26"/>
      <c r="C479" s="7"/>
      <c r="D479" s="32"/>
      <c r="E479" s="5" t="s">
        <v>285</v>
      </c>
      <c r="F479" s="5" t="s">
        <v>35</v>
      </c>
      <c r="G479" s="2" t="s">
        <v>317</v>
      </c>
      <c r="H479" s="511"/>
      <c r="I479" s="512"/>
    </row>
    <row r="480" spans="2:9">
      <c r="B480" s="26"/>
      <c r="C480" s="7"/>
      <c r="D480" s="32"/>
      <c r="E480" s="5" t="s">
        <v>285</v>
      </c>
      <c r="F480" s="5" t="s">
        <v>10</v>
      </c>
      <c r="G480" s="2" t="s">
        <v>318</v>
      </c>
      <c r="H480" s="511"/>
      <c r="I480" s="512"/>
    </row>
    <row r="481" spans="2:9">
      <c r="B481" s="26"/>
      <c r="C481" s="7"/>
      <c r="D481" s="32"/>
      <c r="E481" s="5" t="s">
        <v>285</v>
      </c>
      <c r="F481" s="5" t="s">
        <v>11</v>
      </c>
      <c r="G481" s="2" t="s">
        <v>319</v>
      </c>
      <c r="H481" s="511"/>
      <c r="I481" s="512"/>
    </row>
    <row r="482" spans="2:9" ht="45">
      <c r="B482" s="26"/>
      <c r="C482" s="7"/>
      <c r="D482" s="32"/>
      <c r="E482" s="5" t="s">
        <v>285</v>
      </c>
      <c r="F482" s="5" t="s">
        <v>12</v>
      </c>
      <c r="G482" s="2" t="s">
        <v>2583</v>
      </c>
      <c r="H482" s="511"/>
      <c r="I482" s="512"/>
    </row>
    <row r="483" spans="2:9">
      <c r="B483" s="26"/>
      <c r="C483" s="7"/>
      <c r="D483" s="32"/>
      <c r="E483" s="5"/>
      <c r="F483" s="5" t="s">
        <v>36</v>
      </c>
      <c r="G483" s="2" t="s">
        <v>252</v>
      </c>
      <c r="H483" s="511"/>
      <c r="I483" s="512"/>
    </row>
    <row r="484" spans="2:9">
      <c r="B484" s="26"/>
      <c r="C484" s="7"/>
      <c r="D484" s="32"/>
      <c r="E484" s="5"/>
      <c r="F484" s="5" t="s">
        <v>37</v>
      </c>
      <c r="G484" s="2" t="s">
        <v>253</v>
      </c>
      <c r="H484" s="511"/>
      <c r="I484" s="512"/>
    </row>
    <row r="485" spans="2:9">
      <c r="B485" s="26"/>
      <c r="C485" s="7"/>
      <c r="D485" s="32"/>
      <c r="E485" s="5"/>
      <c r="F485" s="5" t="s">
        <v>38</v>
      </c>
      <c r="G485" s="2" t="s">
        <v>254</v>
      </c>
      <c r="H485" s="511"/>
      <c r="I485" s="512"/>
    </row>
    <row r="486" spans="2:9">
      <c r="B486" s="26"/>
      <c r="C486" s="7"/>
      <c r="D486" s="32"/>
      <c r="E486" s="5"/>
      <c r="F486" s="5" t="s">
        <v>39</v>
      </c>
      <c r="G486" s="2" t="s">
        <v>255</v>
      </c>
      <c r="H486" s="511"/>
      <c r="I486" s="512"/>
    </row>
    <row r="487" spans="2:9">
      <c r="B487" s="26"/>
      <c r="C487" s="7"/>
      <c r="D487" s="32"/>
      <c r="E487" s="5"/>
      <c r="F487" s="5" t="s">
        <v>40</v>
      </c>
      <c r="G487" s="2" t="s">
        <v>256</v>
      </c>
      <c r="H487" s="511"/>
      <c r="I487" s="512"/>
    </row>
    <row r="488" spans="2:9" ht="30">
      <c r="B488" s="32" t="s">
        <v>347</v>
      </c>
      <c r="C488" s="7" t="s">
        <v>227</v>
      </c>
      <c r="D488" s="31">
        <v>41</v>
      </c>
      <c r="E488" s="27"/>
      <c r="F488" s="27"/>
      <c r="G488" s="15" t="s">
        <v>1843</v>
      </c>
      <c r="H488" s="797" t="s">
        <v>2296</v>
      </c>
      <c r="I488" s="798"/>
    </row>
    <row r="489" spans="2:9">
      <c r="B489" s="32"/>
      <c r="C489" s="7"/>
      <c r="D489" s="98"/>
      <c r="E489" s="96"/>
      <c r="F489" s="96"/>
      <c r="G489" s="4" t="s">
        <v>1065</v>
      </c>
      <c r="H489" s="513"/>
      <c r="I489" s="514"/>
    </row>
    <row r="490" spans="2:9">
      <c r="B490" s="32"/>
      <c r="C490" s="7"/>
      <c r="D490" s="32"/>
      <c r="E490" s="5"/>
      <c r="F490" s="5" t="s">
        <v>36</v>
      </c>
      <c r="G490" s="2" t="s">
        <v>413</v>
      </c>
      <c r="H490" s="511"/>
      <c r="I490" s="512"/>
    </row>
    <row r="491" spans="2:9">
      <c r="B491" s="32"/>
      <c r="C491" s="7"/>
      <c r="D491" s="32"/>
      <c r="E491" s="5"/>
      <c r="F491" s="5" t="s">
        <v>37</v>
      </c>
      <c r="G491" s="2" t="s">
        <v>414</v>
      </c>
      <c r="H491" s="511"/>
      <c r="I491" s="512"/>
    </row>
    <row r="492" spans="2:9">
      <c r="B492" s="32"/>
      <c r="C492" s="7"/>
      <c r="D492" s="32"/>
      <c r="E492" s="5"/>
      <c r="F492" s="5" t="s">
        <v>38</v>
      </c>
      <c r="G492" s="2" t="s">
        <v>1542</v>
      </c>
      <c r="H492" s="511"/>
      <c r="I492" s="512"/>
    </row>
    <row r="493" spans="2:9">
      <c r="B493" s="32"/>
      <c r="C493" s="7"/>
      <c r="D493" s="32"/>
      <c r="E493" s="5"/>
      <c r="F493" s="5" t="s">
        <v>39</v>
      </c>
      <c r="G493" s="2" t="s">
        <v>415</v>
      </c>
      <c r="H493" s="511"/>
      <c r="I493" s="512"/>
    </row>
    <row r="494" spans="2:9">
      <c r="B494" s="32"/>
      <c r="C494" s="7"/>
      <c r="D494" s="32"/>
      <c r="E494" s="5"/>
      <c r="F494" s="5" t="s">
        <v>40</v>
      </c>
      <c r="G494" s="2" t="s">
        <v>416</v>
      </c>
      <c r="H494" s="511"/>
      <c r="I494" s="512"/>
    </row>
    <row r="495" spans="2:9">
      <c r="B495" s="32"/>
      <c r="C495" s="7"/>
      <c r="D495" s="32"/>
      <c r="E495" s="5"/>
      <c r="F495" s="5" t="s">
        <v>41</v>
      </c>
      <c r="G495" s="2" t="s">
        <v>417</v>
      </c>
      <c r="H495" s="511"/>
      <c r="I495" s="512"/>
    </row>
    <row r="496" spans="2:9">
      <c r="B496" s="32"/>
      <c r="C496" s="7"/>
      <c r="D496" s="32"/>
      <c r="E496" s="5"/>
      <c r="F496" s="5" t="s">
        <v>42</v>
      </c>
      <c r="G496" s="2" t="s">
        <v>404</v>
      </c>
      <c r="H496" s="511"/>
      <c r="I496" s="512"/>
    </row>
    <row r="497" spans="2:10">
      <c r="B497" s="32"/>
      <c r="C497" s="7"/>
      <c r="D497" s="32"/>
      <c r="E497" s="5"/>
      <c r="F497" s="5" t="s">
        <v>59</v>
      </c>
      <c r="G497" s="2" t="s">
        <v>1841</v>
      </c>
      <c r="H497" s="511"/>
      <c r="I497" s="512"/>
    </row>
    <row r="498" spans="2:10" s="704" customFormat="1" ht="30">
      <c r="B498" s="32" t="s">
        <v>2465</v>
      </c>
      <c r="C498" s="7" t="s">
        <v>33</v>
      </c>
      <c r="D498" s="31">
        <v>42</v>
      </c>
      <c r="E498" s="707"/>
      <c r="F498" s="707"/>
      <c r="G498" s="530" t="s">
        <v>2584</v>
      </c>
      <c r="H498" s="806" t="s">
        <v>2296</v>
      </c>
      <c r="I498" s="807"/>
      <c r="J498" s="791"/>
    </row>
    <row r="499" spans="2:10" s="704" customFormat="1" ht="30">
      <c r="B499" s="708"/>
      <c r="C499" s="705"/>
      <c r="D499" s="98"/>
      <c r="E499" s="96"/>
      <c r="F499" s="96"/>
      <c r="G499" s="4" t="s">
        <v>2542</v>
      </c>
      <c r="H499" s="513"/>
      <c r="I499" s="514"/>
      <c r="J499" s="791"/>
    </row>
    <row r="500" spans="2:10" s="704" customFormat="1">
      <c r="B500" s="708"/>
      <c r="C500" s="705"/>
      <c r="D500" s="708"/>
      <c r="E500" s="291"/>
      <c r="F500" s="5" t="s">
        <v>285</v>
      </c>
      <c r="G500" s="2" t="s">
        <v>2544</v>
      </c>
      <c r="H500" s="757"/>
      <c r="I500" s="758"/>
    </row>
    <row r="501" spans="2:10" s="704" customFormat="1">
      <c r="B501" s="708"/>
      <c r="C501" s="705"/>
      <c r="D501" s="708"/>
      <c r="E501" s="291"/>
      <c r="F501" s="5" t="s">
        <v>285</v>
      </c>
      <c r="G501" s="2" t="s">
        <v>2270</v>
      </c>
      <c r="H501" s="757"/>
      <c r="I501" s="758"/>
    </row>
    <row r="502" spans="2:10" s="704" customFormat="1">
      <c r="B502" s="708"/>
      <c r="C502" s="705"/>
      <c r="D502" s="708"/>
      <c r="E502" s="291"/>
      <c r="F502" s="5" t="s">
        <v>285</v>
      </c>
      <c r="G502" s="2" t="s">
        <v>2271</v>
      </c>
      <c r="H502" s="757"/>
      <c r="I502" s="758"/>
    </row>
    <row r="503" spans="2:10" s="704" customFormat="1">
      <c r="B503" s="708"/>
      <c r="C503" s="705"/>
      <c r="D503" s="708"/>
      <c r="E503" s="291"/>
      <c r="F503" s="5" t="s">
        <v>2543</v>
      </c>
      <c r="G503" s="2" t="s">
        <v>2545</v>
      </c>
      <c r="H503" s="789"/>
      <c r="I503" s="790"/>
    </row>
    <row r="504" spans="2:10" s="704" customFormat="1" ht="45">
      <c r="B504" s="32" t="s">
        <v>347</v>
      </c>
      <c r="C504" s="7" t="s">
        <v>33</v>
      </c>
      <c r="D504" s="31">
        <v>43</v>
      </c>
      <c r="E504" s="27"/>
      <c r="F504" s="27"/>
      <c r="G504" s="15" t="s">
        <v>2585</v>
      </c>
      <c r="H504" s="797" t="s">
        <v>2296</v>
      </c>
      <c r="I504" s="798"/>
    </row>
    <row r="505" spans="2:10" s="704" customFormat="1">
      <c r="B505" s="32"/>
      <c r="C505" s="7"/>
      <c r="D505" s="32"/>
      <c r="E505" s="5"/>
      <c r="F505" s="5"/>
      <c r="G505" s="2" t="s">
        <v>1</v>
      </c>
      <c r="H505" s="511"/>
      <c r="I505" s="512"/>
    </row>
    <row r="506" spans="2:10" s="704" customFormat="1" ht="60">
      <c r="B506" s="26"/>
      <c r="C506" s="7"/>
      <c r="D506" s="32"/>
      <c r="E506" s="5"/>
      <c r="F506" s="5"/>
      <c r="G506" s="2" t="s">
        <v>1646</v>
      </c>
      <c r="H506" s="511"/>
      <c r="I506" s="512"/>
    </row>
    <row r="507" spans="2:10" s="704" customFormat="1">
      <c r="B507" s="32"/>
      <c r="C507" s="7"/>
      <c r="D507" s="32"/>
      <c r="E507" s="5"/>
      <c r="F507" s="5" t="s">
        <v>36</v>
      </c>
      <c r="G507" s="2" t="s">
        <v>1545</v>
      </c>
      <c r="H507" s="511"/>
      <c r="I507" s="512"/>
    </row>
    <row r="508" spans="2:10" s="704" customFormat="1">
      <c r="B508" s="32"/>
      <c r="C508" s="7"/>
      <c r="D508" s="32"/>
      <c r="E508" s="5"/>
      <c r="F508" s="5" t="s">
        <v>37</v>
      </c>
      <c r="G508" s="2" t="s">
        <v>1546</v>
      </c>
      <c r="H508" s="511"/>
      <c r="I508" s="512"/>
    </row>
    <row r="509" spans="2:10" s="704" customFormat="1">
      <c r="B509" s="32"/>
      <c r="C509" s="7"/>
      <c r="D509" s="32"/>
      <c r="E509" s="5"/>
      <c r="F509" s="5" t="s">
        <v>38</v>
      </c>
      <c r="G509" s="2" t="s">
        <v>1547</v>
      </c>
      <c r="H509" s="511"/>
      <c r="I509" s="512"/>
    </row>
    <row r="510" spans="2:10" s="704" customFormat="1">
      <c r="B510" s="32"/>
      <c r="C510" s="7"/>
      <c r="D510" s="32"/>
      <c r="E510" s="5"/>
      <c r="F510" s="5"/>
      <c r="G510" s="2" t="s">
        <v>1548</v>
      </c>
      <c r="H510" s="511"/>
      <c r="I510" s="512"/>
    </row>
    <row r="511" spans="2:10">
      <c r="B511" s="2" t="s">
        <v>26</v>
      </c>
      <c r="C511" s="7" t="s">
        <v>171</v>
      </c>
      <c r="D511" s="31">
        <v>44</v>
      </c>
      <c r="E511" s="27"/>
      <c r="F511" s="27"/>
      <c r="G511" s="15" t="s">
        <v>1243</v>
      </c>
      <c r="H511" s="797" t="s">
        <v>2296</v>
      </c>
      <c r="I511" s="798"/>
    </row>
    <row r="512" spans="2:10">
      <c r="B512" s="26"/>
      <c r="C512" s="7"/>
      <c r="D512" s="32"/>
      <c r="E512" s="5"/>
      <c r="F512" s="5"/>
      <c r="G512" s="4" t="s">
        <v>0</v>
      </c>
      <c r="H512" s="513"/>
      <c r="I512" s="514"/>
    </row>
    <row r="513" spans="2:9">
      <c r="B513" s="26"/>
      <c r="C513" s="7"/>
      <c r="D513" s="32"/>
      <c r="E513" s="5"/>
      <c r="F513" s="5" t="s">
        <v>36</v>
      </c>
      <c r="G513" s="2" t="s">
        <v>1245</v>
      </c>
      <c r="H513" s="511"/>
      <c r="I513" s="512"/>
    </row>
    <row r="514" spans="2:9">
      <c r="B514" s="26"/>
      <c r="C514" s="7"/>
      <c r="D514" s="32"/>
      <c r="E514" s="5"/>
      <c r="F514" s="5" t="s">
        <v>37</v>
      </c>
      <c r="G514" s="2" t="s">
        <v>1246</v>
      </c>
      <c r="H514" s="511"/>
      <c r="I514" s="512"/>
    </row>
    <row r="515" spans="2:9">
      <c r="B515" s="26"/>
      <c r="C515" s="7"/>
      <c r="D515" s="32"/>
      <c r="E515" s="5"/>
      <c r="F515" s="5" t="s">
        <v>38</v>
      </c>
      <c r="G515" s="2" t="s">
        <v>1247</v>
      </c>
      <c r="H515" s="511"/>
      <c r="I515" s="512"/>
    </row>
    <row r="516" spans="2:9">
      <c r="B516" s="26"/>
      <c r="C516" s="7"/>
      <c r="D516" s="32"/>
      <c r="E516" s="5"/>
      <c r="F516" s="5" t="s">
        <v>39</v>
      </c>
      <c r="G516" s="2" t="s">
        <v>1248</v>
      </c>
      <c r="H516" s="511"/>
      <c r="I516" s="512"/>
    </row>
    <row r="517" spans="2:9">
      <c r="B517" s="26"/>
      <c r="C517" s="7"/>
      <c r="D517" s="32"/>
      <c r="E517" s="5"/>
      <c r="F517" s="5" t="s">
        <v>40</v>
      </c>
      <c r="G517" s="2" t="s">
        <v>1249</v>
      </c>
      <c r="H517" s="511"/>
      <c r="I517" s="512"/>
    </row>
    <row r="518" spans="2:9">
      <c r="B518" s="26"/>
      <c r="C518" s="7"/>
      <c r="D518" s="32"/>
      <c r="E518" s="5"/>
      <c r="F518" s="5" t="s">
        <v>41</v>
      </c>
      <c r="G518" s="2" t="s">
        <v>1250</v>
      </c>
      <c r="H518" s="511"/>
      <c r="I518" s="512"/>
    </row>
    <row r="519" spans="2:9">
      <c r="B519" s="26"/>
      <c r="C519" s="7"/>
      <c r="D519" s="32"/>
      <c r="E519" s="5"/>
      <c r="F519" s="5" t="s">
        <v>42</v>
      </c>
      <c r="G519" s="2" t="s">
        <v>288</v>
      </c>
      <c r="H519" s="511"/>
      <c r="I519" s="512"/>
    </row>
    <row r="520" spans="2:9" ht="30">
      <c r="B520" s="32" t="s">
        <v>347</v>
      </c>
      <c r="C520" s="7" t="s">
        <v>1457</v>
      </c>
      <c r="D520" s="31" t="s">
        <v>2489</v>
      </c>
      <c r="E520" s="27"/>
      <c r="F520" s="27"/>
      <c r="G520" s="15" t="s">
        <v>1809</v>
      </c>
      <c r="H520" s="797" t="s">
        <v>2296</v>
      </c>
      <c r="I520" s="798"/>
    </row>
    <row r="521" spans="2:9" ht="45">
      <c r="B521" s="32"/>
      <c r="C521" s="7"/>
      <c r="D521" s="32"/>
      <c r="E521" s="5"/>
      <c r="F521" s="96"/>
      <c r="G521" s="14" t="s">
        <v>1851</v>
      </c>
      <c r="H521" s="513"/>
      <c r="I521" s="514"/>
    </row>
    <row r="522" spans="2:9" ht="30">
      <c r="B522" s="32"/>
      <c r="C522" s="7"/>
      <c r="D522" s="32"/>
      <c r="E522" s="5"/>
      <c r="F522" s="5"/>
      <c r="G522" s="30" t="s">
        <v>2272</v>
      </c>
      <c r="H522" s="511"/>
      <c r="I522" s="512"/>
    </row>
    <row r="523" spans="2:9">
      <c r="B523" s="32"/>
      <c r="C523" s="7"/>
      <c r="D523" s="32"/>
      <c r="E523" s="5"/>
      <c r="F523" s="5" t="s">
        <v>36</v>
      </c>
      <c r="G523" s="2" t="s">
        <v>2273</v>
      </c>
      <c r="H523" s="505"/>
      <c r="I523" s="506"/>
    </row>
    <row r="524" spans="2:9" ht="30">
      <c r="B524" s="32" t="s">
        <v>347</v>
      </c>
      <c r="C524" s="7" t="s">
        <v>1457</v>
      </c>
      <c r="D524" s="31" t="s">
        <v>2490</v>
      </c>
      <c r="E524" s="27"/>
      <c r="F524" s="27"/>
      <c r="G524" s="15" t="s">
        <v>1809</v>
      </c>
      <c r="H524" s="797" t="s">
        <v>2296</v>
      </c>
      <c r="I524" s="798"/>
    </row>
    <row r="525" spans="2:9" ht="45">
      <c r="B525" s="32"/>
      <c r="C525" s="7"/>
      <c r="D525" s="32"/>
      <c r="E525" s="5"/>
      <c r="F525" s="96"/>
      <c r="G525" s="14" t="s">
        <v>1850</v>
      </c>
      <c r="H525" s="513"/>
      <c r="I525" s="514"/>
    </row>
    <row r="526" spans="2:9">
      <c r="B526" s="32"/>
      <c r="C526" s="7"/>
      <c r="D526" s="32"/>
      <c r="E526" s="5"/>
      <c r="F526" s="5"/>
      <c r="G526" s="30" t="s">
        <v>1620</v>
      </c>
      <c r="H526" s="511"/>
      <c r="I526" s="512"/>
    </row>
    <row r="527" spans="2:9">
      <c r="B527" s="32"/>
      <c r="C527" s="7"/>
      <c r="D527" s="32"/>
      <c r="E527" s="5"/>
      <c r="F527" s="5" t="s">
        <v>36</v>
      </c>
      <c r="G527" s="2" t="s">
        <v>1552</v>
      </c>
      <c r="H527" s="505"/>
      <c r="I527" s="506"/>
    </row>
    <row r="528" spans="2:9">
      <c r="B528" s="32"/>
      <c r="C528" s="7"/>
      <c r="D528" s="32"/>
      <c r="E528" s="5"/>
      <c r="F528" s="5" t="s">
        <v>37</v>
      </c>
      <c r="G528" s="2" t="s">
        <v>1553</v>
      </c>
      <c r="H528" s="505"/>
      <c r="I528" s="506"/>
    </row>
    <row r="529" spans="2:9" ht="45">
      <c r="B529" s="32" t="s">
        <v>347</v>
      </c>
      <c r="C529" s="7" t="s">
        <v>33</v>
      </c>
      <c r="D529" s="31">
        <v>46</v>
      </c>
      <c r="E529" s="27"/>
      <c r="F529" s="27"/>
      <c r="G529" s="15" t="s">
        <v>1859</v>
      </c>
      <c r="H529" s="797" t="s">
        <v>2296</v>
      </c>
      <c r="I529" s="798"/>
    </row>
    <row r="530" spans="2:9">
      <c r="B530" s="32"/>
      <c r="C530" s="7"/>
      <c r="D530" s="98"/>
      <c r="E530" s="96"/>
      <c r="F530" s="96"/>
      <c r="G530" s="4" t="s">
        <v>424</v>
      </c>
      <c r="H530" s="513"/>
      <c r="I530" s="514"/>
    </row>
    <row r="531" spans="2:9">
      <c r="B531" s="32"/>
      <c r="C531" s="7"/>
      <c r="D531" s="98"/>
      <c r="E531" s="96"/>
      <c r="F531" s="96"/>
      <c r="G531" s="4" t="s">
        <v>1854</v>
      </c>
      <c r="H531" s="513"/>
      <c r="I531" s="514"/>
    </row>
    <row r="532" spans="2:9">
      <c r="B532" s="32"/>
      <c r="C532" s="7"/>
      <c r="D532" s="32"/>
      <c r="E532" s="5"/>
      <c r="F532" s="5"/>
      <c r="G532" s="2" t="s">
        <v>1532</v>
      </c>
      <c r="H532" s="511"/>
      <c r="I532" s="512"/>
    </row>
    <row r="533" spans="2:9" ht="139.5" customHeight="1">
      <c r="B533" s="26"/>
      <c r="C533" s="7"/>
      <c r="D533" s="33"/>
      <c r="E533" s="16"/>
      <c r="F533" s="16"/>
      <c r="G533" s="17" t="s">
        <v>1821</v>
      </c>
      <c r="H533" s="517"/>
      <c r="I533" s="518"/>
    </row>
    <row r="534" spans="2:9" ht="118.5" customHeight="1">
      <c r="B534" s="32" t="s">
        <v>347</v>
      </c>
      <c r="C534" s="7" t="s">
        <v>171</v>
      </c>
      <c r="D534" s="31">
        <v>47</v>
      </c>
      <c r="E534" s="27"/>
      <c r="F534" s="27"/>
      <c r="G534" s="15" t="s">
        <v>2002</v>
      </c>
      <c r="H534" s="797" t="s">
        <v>2296</v>
      </c>
      <c r="I534" s="798"/>
    </row>
    <row r="535" spans="2:9">
      <c r="B535" s="32"/>
      <c r="C535" s="7"/>
      <c r="D535" s="98"/>
      <c r="E535" s="96"/>
      <c r="F535" s="96"/>
      <c r="G535" s="4" t="s">
        <v>0</v>
      </c>
      <c r="H535" s="513"/>
      <c r="I535" s="514"/>
    </row>
    <row r="536" spans="2:9">
      <c r="B536" s="32"/>
      <c r="C536" s="7"/>
      <c r="D536" s="32"/>
      <c r="E536" s="5"/>
      <c r="F536" s="5" t="s">
        <v>36</v>
      </c>
      <c r="G536" s="2" t="s">
        <v>428</v>
      </c>
      <c r="H536" s="511"/>
      <c r="I536" s="512"/>
    </row>
    <row r="537" spans="2:9">
      <c r="B537" s="32"/>
      <c r="C537" s="7"/>
      <c r="D537" s="32"/>
      <c r="E537" s="5"/>
      <c r="F537" s="5" t="s">
        <v>37</v>
      </c>
      <c r="G537" s="2" t="s">
        <v>429</v>
      </c>
      <c r="H537" s="511"/>
      <c r="I537" s="512"/>
    </row>
    <row r="538" spans="2:9">
      <c r="B538" s="32"/>
      <c r="C538" s="7"/>
      <c r="D538" s="32"/>
      <c r="E538" s="5"/>
      <c r="F538" s="5" t="s">
        <v>38</v>
      </c>
      <c r="G538" s="2" t="s">
        <v>430</v>
      </c>
      <c r="H538" s="511"/>
      <c r="I538" s="512"/>
    </row>
    <row r="539" spans="2:9">
      <c r="B539" s="32"/>
      <c r="C539" s="7"/>
      <c r="D539" s="32"/>
      <c r="E539" s="5"/>
      <c r="F539" s="5" t="s">
        <v>39</v>
      </c>
      <c r="G539" s="2" t="s">
        <v>418</v>
      </c>
      <c r="H539" s="511"/>
      <c r="I539" s="512"/>
    </row>
    <row r="540" spans="2:9">
      <c r="B540" s="32" t="s">
        <v>347</v>
      </c>
      <c r="C540" s="7" t="s">
        <v>227</v>
      </c>
      <c r="D540" s="31">
        <v>48</v>
      </c>
      <c r="E540" s="27"/>
      <c r="F540" s="27"/>
      <c r="G540" s="15" t="s">
        <v>1874</v>
      </c>
      <c r="H540" s="797" t="s">
        <v>2491</v>
      </c>
      <c r="I540" s="798"/>
    </row>
    <row r="541" spans="2:9">
      <c r="B541" s="32"/>
      <c r="C541" s="7"/>
      <c r="D541" s="98"/>
      <c r="E541" s="96"/>
      <c r="F541" s="96"/>
      <c r="G541" s="4" t="s">
        <v>173</v>
      </c>
      <c r="H541" s="513"/>
      <c r="I541" s="514"/>
    </row>
    <row r="542" spans="2:9">
      <c r="B542" s="32"/>
      <c r="C542" s="7"/>
      <c r="D542" s="32"/>
      <c r="E542" s="5"/>
      <c r="F542" s="5" t="s">
        <v>9</v>
      </c>
      <c r="G542" s="2" t="s">
        <v>1939</v>
      </c>
      <c r="H542" s="511"/>
      <c r="I542" s="512"/>
    </row>
    <row r="543" spans="2:9">
      <c r="B543" s="32"/>
      <c r="C543" s="7"/>
      <c r="D543" s="32"/>
      <c r="E543" s="5"/>
      <c r="F543" s="5" t="s">
        <v>36</v>
      </c>
      <c r="G543" s="2" t="s">
        <v>1941</v>
      </c>
      <c r="H543" s="511"/>
      <c r="I543" s="512"/>
    </row>
    <row r="544" spans="2:9" ht="30">
      <c r="B544" s="32"/>
      <c r="C544" s="7"/>
      <c r="D544" s="32"/>
      <c r="E544" s="5"/>
      <c r="F544" s="5" t="s">
        <v>9</v>
      </c>
      <c r="G544" s="2" t="s">
        <v>1940</v>
      </c>
      <c r="H544" s="511"/>
      <c r="I544" s="512"/>
    </row>
    <row r="545" spans="2:9">
      <c r="B545" s="32"/>
      <c r="C545" s="7"/>
      <c r="D545" s="32"/>
      <c r="E545" s="5"/>
      <c r="F545" s="5" t="s">
        <v>37</v>
      </c>
      <c r="G545" s="2" t="s">
        <v>1942</v>
      </c>
      <c r="H545" s="511"/>
      <c r="I545" s="512"/>
    </row>
    <row r="546" spans="2:9">
      <c r="B546" s="32"/>
      <c r="C546" s="7"/>
      <c r="D546" s="32"/>
      <c r="E546" s="5"/>
      <c r="F546" s="5" t="s">
        <v>38</v>
      </c>
      <c r="G546" s="2" t="s">
        <v>1943</v>
      </c>
      <c r="H546" s="511"/>
      <c r="I546" s="512"/>
    </row>
    <row r="547" spans="2:9" ht="45">
      <c r="B547" s="2" t="s">
        <v>168</v>
      </c>
      <c r="C547" s="7" t="s">
        <v>171</v>
      </c>
      <c r="D547" s="31">
        <v>49</v>
      </c>
      <c r="E547" s="27"/>
      <c r="F547" s="27"/>
      <c r="G547" s="15" t="s">
        <v>294</v>
      </c>
      <c r="H547" s="797" t="s">
        <v>283</v>
      </c>
      <c r="I547" s="798"/>
    </row>
    <row r="548" spans="2:9">
      <c r="B548" s="26"/>
      <c r="C548" s="7"/>
      <c r="D548" s="32"/>
      <c r="E548" s="5"/>
      <c r="F548" s="5"/>
      <c r="G548" s="4" t="s">
        <v>0</v>
      </c>
      <c r="H548" s="513"/>
      <c r="I548" s="514"/>
    </row>
    <row r="549" spans="2:9" ht="30">
      <c r="B549" s="26"/>
      <c r="C549" s="7"/>
      <c r="D549" s="32"/>
      <c r="E549" s="5"/>
      <c r="F549" s="5"/>
      <c r="G549" s="4" t="s">
        <v>281</v>
      </c>
      <c r="H549" s="513"/>
      <c r="I549" s="514"/>
    </row>
    <row r="550" spans="2:9">
      <c r="B550" s="26"/>
      <c r="C550" s="7"/>
      <c r="D550" s="32"/>
      <c r="E550" s="5"/>
      <c r="F550" s="71" t="s">
        <v>36</v>
      </c>
      <c r="G550" s="2" t="s">
        <v>282</v>
      </c>
      <c r="H550" s="799" t="s">
        <v>2297</v>
      </c>
      <c r="I550" s="800"/>
    </row>
    <row r="551" spans="2:9">
      <c r="B551" s="26"/>
      <c r="C551" s="7"/>
      <c r="D551" s="70"/>
      <c r="E551" s="71"/>
      <c r="F551" s="5" t="s">
        <v>37</v>
      </c>
      <c r="G551" s="72" t="s">
        <v>273</v>
      </c>
      <c r="H551" s="523"/>
      <c r="I551" s="524"/>
    </row>
    <row r="552" spans="2:9">
      <c r="B552" s="26"/>
      <c r="C552" s="7"/>
      <c r="D552" s="32"/>
      <c r="E552" s="5"/>
      <c r="F552" s="71" t="s">
        <v>14</v>
      </c>
      <c r="G552" s="2" t="s">
        <v>191</v>
      </c>
      <c r="H552" s="511"/>
      <c r="I552" s="512"/>
    </row>
    <row r="553" spans="2:9">
      <c r="B553" s="26"/>
      <c r="C553" s="7"/>
      <c r="D553" s="32"/>
      <c r="E553" s="5"/>
      <c r="F553" s="5" t="s">
        <v>15</v>
      </c>
      <c r="G553" s="2" t="s">
        <v>236</v>
      </c>
      <c r="H553" s="511"/>
      <c r="I553" s="512"/>
    </row>
    <row r="554" spans="2:9">
      <c r="B554" s="26"/>
      <c r="C554" s="7"/>
      <c r="D554" s="32"/>
      <c r="E554" s="5"/>
      <c r="F554" s="71" t="s">
        <v>16</v>
      </c>
      <c r="G554" s="2" t="s">
        <v>237</v>
      </c>
      <c r="H554" s="511"/>
      <c r="I554" s="512"/>
    </row>
    <row r="555" spans="2:9">
      <c r="B555" s="26"/>
      <c r="C555" s="7"/>
      <c r="D555" s="32"/>
      <c r="E555" s="5"/>
      <c r="F555" s="5" t="s">
        <v>17</v>
      </c>
      <c r="G555" s="2" t="s">
        <v>238</v>
      </c>
      <c r="H555" s="511"/>
      <c r="I555" s="512"/>
    </row>
    <row r="556" spans="2:9">
      <c r="B556" s="26"/>
      <c r="C556" s="7"/>
      <c r="D556" s="32"/>
      <c r="E556" s="5"/>
      <c r="F556" s="71" t="s">
        <v>18</v>
      </c>
      <c r="G556" s="2" t="s">
        <v>239</v>
      </c>
      <c r="H556" s="511"/>
      <c r="I556" s="512"/>
    </row>
    <row r="557" spans="2:9">
      <c r="B557" s="26"/>
      <c r="C557" s="7"/>
      <c r="D557" s="32"/>
      <c r="E557" s="5"/>
      <c r="F557" s="5" t="s">
        <v>19</v>
      </c>
      <c r="G557" s="2" t="s">
        <v>327</v>
      </c>
      <c r="H557" s="511"/>
      <c r="I557" s="512"/>
    </row>
    <row r="558" spans="2:9">
      <c r="B558" s="26"/>
      <c r="C558" s="7"/>
      <c r="D558" s="32"/>
      <c r="E558" s="5"/>
      <c r="F558" s="71" t="s">
        <v>20</v>
      </c>
      <c r="G558" s="2" t="s">
        <v>312</v>
      </c>
      <c r="H558" s="511"/>
      <c r="I558" s="512"/>
    </row>
    <row r="559" spans="2:9" ht="24.75">
      <c r="B559" s="307" t="s">
        <v>1575</v>
      </c>
      <c r="C559" s="309"/>
      <c r="D559" s="310"/>
      <c r="E559" s="311"/>
      <c r="F559" s="311"/>
      <c r="G559" s="308"/>
      <c r="H559" s="515"/>
      <c r="I559" s="516"/>
    </row>
    <row r="560" spans="2:9">
      <c r="B560" s="26"/>
      <c r="C560" s="7"/>
      <c r="D560" s="33"/>
      <c r="E560" s="16"/>
      <c r="F560" s="16"/>
      <c r="G560" s="17" t="s">
        <v>2433</v>
      </c>
      <c r="H560" s="517"/>
      <c r="I560" s="518"/>
    </row>
    <row r="561" spans="2:9">
      <c r="B561" s="26"/>
      <c r="C561" s="7"/>
      <c r="D561" s="33"/>
      <c r="E561" s="16"/>
      <c r="F561" s="16"/>
      <c r="G561" s="17" t="s">
        <v>2434</v>
      </c>
      <c r="H561" s="517"/>
      <c r="I561" s="518"/>
    </row>
    <row r="562" spans="2:9">
      <c r="B562" s="32" t="s">
        <v>347</v>
      </c>
      <c r="C562" s="7" t="s">
        <v>171</v>
      </c>
      <c r="D562" s="31">
        <v>50</v>
      </c>
      <c r="E562" s="27"/>
      <c r="F562" s="27"/>
      <c r="G562" s="15" t="s">
        <v>2435</v>
      </c>
      <c r="H562" s="797" t="s">
        <v>1628</v>
      </c>
      <c r="I562" s="798"/>
    </row>
    <row r="563" spans="2:9">
      <c r="B563" s="32"/>
      <c r="C563" s="7"/>
      <c r="D563" s="32"/>
      <c r="E563" s="5"/>
      <c r="F563" s="5"/>
      <c r="G563" s="14" t="s">
        <v>0</v>
      </c>
      <c r="H563" s="513"/>
      <c r="I563" s="514"/>
    </row>
    <row r="564" spans="2:9">
      <c r="B564" s="32"/>
      <c r="C564" s="7"/>
      <c r="D564" s="32"/>
      <c r="E564" s="5"/>
      <c r="F564" s="5" t="s">
        <v>36</v>
      </c>
      <c r="G564" s="2" t="s">
        <v>419</v>
      </c>
      <c r="H564" s="511"/>
      <c r="I564" s="512"/>
    </row>
    <row r="565" spans="2:9">
      <c r="B565" s="32"/>
      <c r="C565" s="7"/>
      <c r="D565" s="32"/>
      <c r="E565" s="5"/>
      <c r="F565" s="5" t="s">
        <v>37</v>
      </c>
      <c r="G565" s="2" t="s">
        <v>425</v>
      </c>
      <c r="H565" s="511"/>
      <c r="I565" s="512"/>
    </row>
    <row r="566" spans="2:9">
      <c r="B566" s="32"/>
      <c r="C566" s="7"/>
      <c r="D566" s="32"/>
      <c r="E566" s="5"/>
      <c r="F566" s="5" t="s">
        <v>38</v>
      </c>
      <c r="G566" s="2" t="s">
        <v>426</v>
      </c>
      <c r="H566" s="511"/>
      <c r="I566" s="512"/>
    </row>
    <row r="567" spans="2:9">
      <c r="B567" s="32"/>
      <c r="C567" s="7"/>
      <c r="D567" s="32"/>
      <c r="E567" s="5"/>
      <c r="F567" s="5" t="s">
        <v>39</v>
      </c>
      <c r="G567" s="2" t="s">
        <v>427</v>
      </c>
      <c r="H567" s="511"/>
      <c r="I567" s="512"/>
    </row>
    <row r="568" spans="2:9">
      <c r="B568" s="32"/>
      <c r="C568" s="7"/>
      <c r="D568" s="32"/>
      <c r="E568" s="5"/>
      <c r="F568" s="5" t="s">
        <v>40</v>
      </c>
      <c r="G568" s="2" t="s">
        <v>420</v>
      </c>
      <c r="H568" s="511"/>
      <c r="I568" s="512"/>
    </row>
    <row r="569" spans="2:9" ht="30">
      <c r="B569" s="2" t="s">
        <v>26</v>
      </c>
      <c r="C569" s="7" t="s">
        <v>171</v>
      </c>
      <c r="D569" s="31">
        <v>51</v>
      </c>
      <c r="E569" s="27"/>
      <c r="F569" s="27"/>
      <c r="G569" s="15" t="s">
        <v>2437</v>
      </c>
      <c r="H569" s="797" t="s">
        <v>284</v>
      </c>
      <c r="I569" s="798"/>
    </row>
    <row r="570" spans="2:9">
      <c r="B570" s="26"/>
      <c r="C570" s="7"/>
      <c r="D570" s="32"/>
      <c r="E570" s="5"/>
      <c r="F570" s="5"/>
      <c r="G570" s="4" t="s">
        <v>0</v>
      </c>
      <c r="H570" s="513"/>
      <c r="I570" s="514"/>
    </row>
    <row r="571" spans="2:9">
      <c r="B571" s="26"/>
      <c r="C571" s="7"/>
      <c r="D571" s="32"/>
      <c r="E571" s="5"/>
      <c r="F571" s="5" t="s">
        <v>36</v>
      </c>
      <c r="G571" s="2" t="s">
        <v>1252</v>
      </c>
      <c r="H571" s="511"/>
      <c r="I571" s="512"/>
    </row>
    <row r="572" spans="2:9">
      <c r="B572" s="26"/>
      <c r="C572" s="7"/>
      <c r="D572" s="32"/>
      <c r="E572" s="5"/>
      <c r="F572" s="5" t="s">
        <v>37</v>
      </c>
      <c r="G572" s="2" t="s">
        <v>1253</v>
      </c>
      <c r="H572" s="511"/>
      <c r="I572" s="512"/>
    </row>
    <row r="573" spans="2:9">
      <c r="B573" s="26"/>
      <c r="C573" s="7"/>
      <c r="D573" s="32"/>
      <c r="E573" s="5"/>
      <c r="F573" s="5" t="s">
        <v>14</v>
      </c>
      <c r="G573" s="2" t="s">
        <v>254</v>
      </c>
      <c r="H573" s="511"/>
      <c r="I573" s="512"/>
    </row>
    <row r="574" spans="2:9">
      <c r="B574" s="26"/>
      <c r="C574" s="7"/>
      <c r="D574" s="32"/>
      <c r="E574" s="5"/>
      <c r="F574" s="5" t="s">
        <v>15</v>
      </c>
      <c r="G574" s="2" t="s">
        <v>1254</v>
      </c>
      <c r="H574" s="511"/>
      <c r="I574" s="512"/>
    </row>
    <row r="575" spans="2:9">
      <c r="B575" s="26"/>
      <c r="C575" s="7"/>
      <c r="D575" s="32"/>
      <c r="E575" s="5"/>
      <c r="F575" s="5" t="s">
        <v>16</v>
      </c>
      <c r="G575" s="2" t="s">
        <v>1255</v>
      </c>
      <c r="H575" s="511"/>
      <c r="I575" s="512"/>
    </row>
    <row r="576" spans="2:9" ht="30">
      <c r="B576" s="2" t="s">
        <v>25</v>
      </c>
      <c r="C576" s="7" t="s">
        <v>227</v>
      </c>
      <c r="D576" s="31">
        <v>52</v>
      </c>
      <c r="E576" s="27"/>
      <c r="F576" s="27"/>
      <c r="G576" s="29" t="s">
        <v>2436</v>
      </c>
      <c r="H576" s="797" t="s">
        <v>284</v>
      </c>
      <c r="I576" s="798"/>
    </row>
    <row r="577" spans="2:9">
      <c r="B577" s="2"/>
      <c r="C577" s="7"/>
      <c r="D577" s="32"/>
      <c r="E577" s="5"/>
      <c r="F577" s="5"/>
      <c r="G577" s="14" t="s">
        <v>173</v>
      </c>
      <c r="H577" s="513"/>
      <c r="I577" s="514"/>
    </row>
    <row r="578" spans="2:9">
      <c r="B578" s="26"/>
      <c r="C578" s="7"/>
      <c r="D578" s="32"/>
      <c r="E578" s="5"/>
      <c r="F578" s="5" t="s">
        <v>36</v>
      </c>
      <c r="G578" s="2" t="s">
        <v>1258</v>
      </c>
      <c r="H578" s="799" t="s">
        <v>1259</v>
      </c>
      <c r="I578" s="808"/>
    </row>
    <row r="579" spans="2:9">
      <c r="B579" s="26"/>
      <c r="C579" s="7"/>
      <c r="D579" s="32"/>
      <c r="E579" s="5"/>
      <c r="F579" s="5" t="s">
        <v>37</v>
      </c>
      <c r="G579" s="2" t="s">
        <v>1261</v>
      </c>
      <c r="H579" s="799" t="s">
        <v>1262</v>
      </c>
      <c r="I579" s="808"/>
    </row>
    <row r="580" spans="2:9">
      <c r="B580" s="26"/>
      <c r="C580" s="7"/>
      <c r="D580" s="32"/>
      <c r="E580" s="5"/>
      <c r="F580" s="5" t="s">
        <v>38</v>
      </c>
      <c r="G580" s="2" t="s">
        <v>1264</v>
      </c>
      <c r="H580" s="799" t="s">
        <v>1259</v>
      </c>
      <c r="I580" s="808"/>
    </row>
    <row r="581" spans="2:9">
      <c r="B581" s="26"/>
      <c r="C581" s="7"/>
      <c r="D581" s="32"/>
      <c r="E581" s="5"/>
      <c r="F581" s="5" t="s">
        <v>39</v>
      </c>
      <c r="G581" s="2" t="s">
        <v>1265</v>
      </c>
      <c r="H581" s="799" t="s">
        <v>1262</v>
      </c>
      <c r="I581" s="808"/>
    </row>
    <row r="582" spans="2:9">
      <c r="B582" s="26"/>
      <c r="C582" s="7"/>
      <c r="D582" s="32"/>
      <c r="E582" s="5"/>
      <c r="F582" s="5" t="s">
        <v>40</v>
      </c>
      <c r="G582" s="2" t="s">
        <v>1777</v>
      </c>
      <c r="H582" s="511"/>
      <c r="I582" s="512"/>
    </row>
    <row r="583" spans="2:9">
      <c r="B583" s="26"/>
      <c r="C583" s="7"/>
      <c r="D583" s="32"/>
      <c r="E583" s="5"/>
      <c r="F583" s="5" t="s">
        <v>41</v>
      </c>
      <c r="G583" s="2" t="s">
        <v>1266</v>
      </c>
      <c r="H583" s="511"/>
      <c r="I583" s="512"/>
    </row>
    <row r="584" spans="2:9">
      <c r="B584" s="26"/>
      <c r="C584" s="7"/>
      <c r="D584" s="32"/>
      <c r="E584" s="5"/>
      <c r="F584" s="5" t="s">
        <v>18</v>
      </c>
      <c r="G584" s="2" t="s">
        <v>1267</v>
      </c>
      <c r="H584" s="511"/>
      <c r="I584" s="512"/>
    </row>
    <row r="585" spans="2:9">
      <c r="B585" s="26"/>
      <c r="C585" s="7"/>
      <c r="D585" s="32"/>
      <c r="E585" s="5"/>
      <c r="F585" s="5" t="s">
        <v>19</v>
      </c>
      <c r="G585" s="2" t="s">
        <v>1268</v>
      </c>
      <c r="H585" s="511"/>
      <c r="I585" s="512"/>
    </row>
    <row r="586" spans="2:9">
      <c r="B586" s="26"/>
      <c r="C586" s="7"/>
      <c r="D586" s="32"/>
      <c r="E586" s="5"/>
      <c r="F586" s="5" t="s">
        <v>20</v>
      </c>
      <c r="G586" s="2" t="s">
        <v>1269</v>
      </c>
      <c r="H586" s="511"/>
      <c r="I586" s="512"/>
    </row>
    <row r="587" spans="2:9">
      <c r="B587" s="26"/>
      <c r="C587" s="7"/>
      <c r="D587" s="32"/>
      <c r="E587" s="5"/>
      <c r="F587" s="5" t="s">
        <v>21</v>
      </c>
      <c r="G587" s="2" t="s">
        <v>1270</v>
      </c>
      <c r="H587" s="511"/>
      <c r="I587" s="512"/>
    </row>
    <row r="588" spans="2:9">
      <c r="B588" s="26"/>
      <c r="C588" s="7"/>
      <c r="D588" s="32"/>
      <c r="E588" s="5"/>
      <c r="F588" s="5" t="s">
        <v>355</v>
      </c>
      <c r="G588" s="2" t="s">
        <v>200</v>
      </c>
      <c r="H588" s="511"/>
      <c r="I588" s="512"/>
    </row>
    <row r="589" spans="2:9" ht="30">
      <c r="B589" s="2" t="s">
        <v>1516</v>
      </c>
      <c r="C589" s="7" t="s">
        <v>227</v>
      </c>
      <c r="D589" s="31">
        <v>53</v>
      </c>
      <c r="E589" s="27"/>
      <c r="F589" s="27"/>
      <c r="G589" s="15" t="s">
        <v>2438</v>
      </c>
      <c r="H589" s="797" t="s">
        <v>284</v>
      </c>
      <c r="I589" s="798"/>
    </row>
    <row r="590" spans="2:9">
      <c r="B590" s="2"/>
      <c r="C590" s="7"/>
      <c r="D590" s="32"/>
      <c r="E590" s="5"/>
      <c r="F590" s="5"/>
      <c r="G590" s="14" t="s">
        <v>173</v>
      </c>
      <c r="H590" s="513"/>
      <c r="I590" s="514"/>
    </row>
    <row r="591" spans="2:9">
      <c r="B591" s="26"/>
      <c r="C591" s="7"/>
      <c r="D591" s="32"/>
      <c r="E591" s="5"/>
      <c r="F591" s="5" t="s">
        <v>36</v>
      </c>
      <c r="G591" s="2" t="s">
        <v>2180</v>
      </c>
      <c r="H591" s="511"/>
      <c r="I591" s="512"/>
    </row>
    <row r="592" spans="2:9">
      <c r="B592" s="26"/>
      <c r="C592" s="7"/>
      <c r="D592" s="32"/>
      <c r="E592" s="5"/>
      <c r="F592" s="5" t="s">
        <v>37</v>
      </c>
      <c r="G592" s="2" t="s">
        <v>2181</v>
      </c>
      <c r="H592" s="511"/>
      <c r="I592" s="512"/>
    </row>
    <row r="593" spans="2:9" ht="30">
      <c r="B593" s="26"/>
      <c r="C593" s="7"/>
      <c r="D593" s="32"/>
      <c r="E593" s="5"/>
      <c r="F593" s="5"/>
      <c r="G593" s="2" t="s">
        <v>2174</v>
      </c>
      <c r="H593" s="511"/>
      <c r="I593" s="512"/>
    </row>
    <row r="594" spans="2:9">
      <c r="B594" s="26"/>
      <c r="C594" s="7"/>
      <c r="D594" s="32"/>
      <c r="E594" s="5"/>
      <c r="F594" s="5" t="s">
        <v>38</v>
      </c>
      <c r="G594" s="2" t="s">
        <v>2182</v>
      </c>
      <c r="H594" s="511"/>
      <c r="I594" s="512"/>
    </row>
    <row r="595" spans="2:9">
      <c r="B595" s="26"/>
      <c r="C595" s="7"/>
      <c r="D595" s="32"/>
      <c r="E595" s="5"/>
      <c r="F595" s="5" t="s">
        <v>39</v>
      </c>
      <c r="G595" s="2" t="s">
        <v>2183</v>
      </c>
      <c r="H595" s="511"/>
      <c r="I595" s="512"/>
    </row>
    <row r="596" spans="2:9">
      <c r="B596" s="26"/>
      <c r="C596" s="7"/>
      <c r="D596" s="32"/>
      <c r="E596" s="5"/>
      <c r="F596" s="5" t="s">
        <v>40</v>
      </c>
      <c r="G596" s="2" t="s">
        <v>2184</v>
      </c>
      <c r="H596" s="511"/>
      <c r="I596" s="512"/>
    </row>
    <row r="597" spans="2:9">
      <c r="B597" s="26"/>
      <c r="C597" s="7"/>
      <c r="D597" s="32"/>
      <c r="E597" s="5"/>
      <c r="F597" s="5" t="s">
        <v>41</v>
      </c>
      <c r="G597" s="2" t="s">
        <v>2185</v>
      </c>
      <c r="H597" s="511"/>
      <c r="I597" s="512"/>
    </row>
    <row r="598" spans="2:9">
      <c r="B598" s="26"/>
      <c r="C598" s="7"/>
      <c r="D598" s="32"/>
      <c r="E598" s="5"/>
      <c r="F598" s="5" t="s">
        <v>42</v>
      </c>
      <c r="G598" s="2" t="s">
        <v>2186</v>
      </c>
      <c r="H598" s="511"/>
      <c r="I598" s="512"/>
    </row>
    <row r="599" spans="2:9">
      <c r="B599" s="26"/>
      <c r="C599" s="7"/>
      <c r="D599" s="32"/>
      <c r="E599" s="5"/>
      <c r="F599" s="5" t="s">
        <v>59</v>
      </c>
      <c r="G599" s="2" t="s">
        <v>2187</v>
      </c>
      <c r="H599" s="511"/>
      <c r="I599" s="512"/>
    </row>
    <row r="600" spans="2:9">
      <c r="B600" s="26"/>
      <c r="C600" s="7"/>
      <c r="D600" s="32"/>
      <c r="E600" s="5"/>
      <c r="F600" s="5" t="s">
        <v>178</v>
      </c>
      <c r="G600" s="2" t="s">
        <v>2188</v>
      </c>
      <c r="H600" s="511"/>
      <c r="I600" s="512"/>
    </row>
    <row r="601" spans="2:9">
      <c r="B601" s="26"/>
      <c r="C601" s="7"/>
      <c r="D601" s="32"/>
      <c r="E601" s="5"/>
      <c r="F601" s="5" t="s">
        <v>189</v>
      </c>
      <c r="G601" s="2" t="s">
        <v>2189</v>
      </c>
      <c r="H601" s="511"/>
      <c r="I601" s="512"/>
    </row>
    <row r="602" spans="2:9">
      <c r="B602" s="26"/>
      <c r="C602" s="7"/>
      <c r="D602" s="32"/>
      <c r="E602" s="5"/>
      <c r="F602" s="5" t="s">
        <v>355</v>
      </c>
      <c r="G602" s="2" t="s">
        <v>2190</v>
      </c>
      <c r="H602" s="511"/>
      <c r="I602" s="512"/>
    </row>
    <row r="603" spans="2:9">
      <c r="B603" s="26"/>
      <c r="C603" s="7"/>
      <c r="D603" s="32"/>
      <c r="E603" s="5"/>
      <c r="F603" s="5" t="s">
        <v>363</v>
      </c>
      <c r="G603" s="2" t="s">
        <v>2191</v>
      </c>
      <c r="H603" s="511"/>
      <c r="I603" s="512"/>
    </row>
    <row r="604" spans="2:9">
      <c r="B604" s="26"/>
      <c r="C604" s="7"/>
      <c r="D604" s="32"/>
      <c r="E604" s="5"/>
      <c r="F604" s="5" t="s">
        <v>407</v>
      </c>
      <c r="G604" s="2" t="s">
        <v>2192</v>
      </c>
      <c r="H604" s="511"/>
      <c r="I604" s="512"/>
    </row>
    <row r="605" spans="2:9" ht="30">
      <c r="B605" s="2" t="s">
        <v>32</v>
      </c>
      <c r="C605" s="7" t="s">
        <v>227</v>
      </c>
      <c r="D605" s="31">
        <v>54</v>
      </c>
      <c r="E605" s="27"/>
      <c r="F605" s="27"/>
      <c r="G605" s="15" t="s">
        <v>2439</v>
      </c>
      <c r="H605" s="797" t="s">
        <v>284</v>
      </c>
      <c r="I605" s="798"/>
    </row>
    <row r="606" spans="2:9">
      <c r="B606" s="2"/>
      <c r="C606" s="7"/>
      <c r="D606" s="32"/>
      <c r="E606" s="5"/>
      <c r="F606" s="5"/>
      <c r="G606" s="14" t="s">
        <v>173</v>
      </c>
      <c r="H606" s="513"/>
      <c r="I606" s="514"/>
    </row>
    <row r="607" spans="2:9">
      <c r="B607" s="26"/>
      <c r="C607" s="7"/>
      <c r="D607" s="32"/>
      <c r="E607" s="5"/>
      <c r="F607" s="5" t="s">
        <v>36</v>
      </c>
      <c r="G607" s="2" t="s">
        <v>1271</v>
      </c>
      <c r="H607" s="511"/>
      <c r="I607" s="512"/>
    </row>
    <row r="608" spans="2:9">
      <c r="B608" s="26"/>
      <c r="C608" s="7"/>
      <c r="D608" s="32"/>
      <c r="E608" s="5"/>
      <c r="F608" s="5" t="s">
        <v>37</v>
      </c>
      <c r="G608" s="2" t="s">
        <v>1272</v>
      </c>
      <c r="H608" s="511"/>
      <c r="I608" s="512"/>
    </row>
    <row r="609" spans="2:9">
      <c r="B609" s="26"/>
      <c r="C609" s="7"/>
      <c r="D609" s="32"/>
      <c r="E609" s="5"/>
      <c r="F609" s="5" t="s">
        <v>38</v>
      </c>
      <c r="G609" s="2" t="s">
        <v>1273</v>
      </c>
      <c r="H609" s="511"/>
      <c r="I609" s="512"/>
    </row>
    <row r="610" spans="2:9">
      <c r="B610" s="26"/>
      <c r="C610" s="7"/>
      <c r="D610" s="32"/>
      <c r="E610" s="5"/>
      <c r="F610" s="5" t="s">
        <v>15</v>
      </c>
      <c r="G610" s="2" t="s">
        <v>1274</v>
      </c>
      <c r="H610" s="511"/>
      <c r="I610" s="512"/>
    </row>
    <row r="611" spans="2:9">
      <c r="B611" s="26"/>
      <c r="C611" s="7"/>
      <c r="D611" s="32"/>
      <c r="E611" s="5"/>
      <c r="F611" s="5" t="s">
        <v>16</v>
      </c>
      <c r="G611" s="2" t="s">
        <v>1275</v>
      </c>
      <c r="H611" s="511"/>
      <c r="I611" s="512"/>
    </row>
    <row r="612" spans="2:9">
      <c r="B612" s="26"/>
      <c r="C612" s="7"/>
      <c r="D612" s="32"/>
      <c r="E612" s="5"/>
      <c r="F612" s="5" t="s">
        <v>17</v>
      </c>
      <c r="G612" s="2" t="s">
        <v>1276</v>
      </c>
      <c r="H612" s="511"/>
      <c r="I612" s="512"/>
    </row>
    <row r="613" spans="2:9">
      <c r="B613" s="26"/>
      <c r="C613" s="7"/>
      <c r="D613" s="32"/>
      <c r="E613" s="5"/>
      <c r="F613" s="5" t="s">
        <v>18</v>
      </c>
      <c r="G613" s="2" t="s">
        <v>1277</v>
      </c>
      <c r="H613" s="511"/>
      <c r="I613" s="512"/>
    </row>
    <row r="614" spans="2:9">
      <c r="B614" s="26"/>
      <c r="C614" s="7"/>
      <c r="D614" s="32"/>
      <c r="E614" s="5"/>
      <c r="F614" s="5" t="s">
        <v>19</v>
      </c>
      <c r="G614" s="2" t="s">
        <v>1278</v>
      </c>
      <c r="H614" s="511"/>
      <c r="I614" s="512"/>
    </row>
    <row r="615" spans="2:9" ht="55.5" customHeight="1">
      <c r="B615" s="2" t="s">
        <v>25</v>
      </c>
      <c r="C615" s="7" t="s">
        <v>171</v>
      </c>
      <c r="D615" s="31">
        <v>55</v>
      </c>
      <c r="E615" s="27"/>
      <c r="F615" s="27"/>
      <c r="G615" s="29" t="s">
        <v>2440</v>
      </c>
      <c r="H615" s="797" t="s">
        <v>2224</v>
      </c>
      <c r="I615" s="798"/>
    </row>
    <row r="616" spans="2:9">
      <c r="B616" s="2"/>
      <c r="C616" s="7"/>
      <c r="D616" s="32"/>
      <c r="E616" s="5"/>
      <c r="F616" s="5"/>
      <c r="G616" s="14" t="s">
        <v>174</v>
      </c>
      <c r="H616" s="513"/>
      <c r="I616" s="514"/>
    </row>
    <row r="617" spans="2:9">
      <c r="B617" s="26"/>
      <c r="C617" s="7"/>
      <c r="D617" s="32"/>
      <c r="E617" s="5"/>
      <c r="F617" s="5" t="s">
        <v>36</v>
      </c>
      <c r="G617" s="2" t="s">
        <v>209</v>
      </c>
      <c r="H617" s="511"/>
      <c r="I617" s="512"/>
    </row>
    <row r="618" spans="2:9">
      <c r="B618" s="26"/>
      <c r="C618" s="7"/>
      <c r="D618" s="32"/>
      <c r="E618" s="5"/>
      <c r="F618" s="5" t="s">
        <v>37</v>
      </c>
      <c r="G618" s="2" t="s">
        <v>210</v>
      </c>
      <c r="H618" s="511"/>
      <c r="I618" s="512"/>
    </row>
    <row r="619" spans="2:9">
      <c r="B619" s="26"/>
      <c r="C619" s="7"/>
      <c r="D619" s="32"/>
      <c r="E619" s="5"/>
      <c r="F619" s="5" t="s">
        <v>38</v>
      </c>
      <c r="G619" s="2" t="s">
        <v>1279</v>
      </c>
      <c r="H619" s="511"/>
      <c r="I619" s="512"/>
    </row>
    <row r="620" spans="2:9">
      <c r="B620" s="26"/>
      <c r="C620" s="7"/>
      <c r="D620" s="32"/>
      <c r="E620" s="5"/>
      <c r="F620" s="5" t="s">
        <v>15</v>
      </c>
      <c r="G620" s="2" t="s">
        <v>211</v>
      </c>
      <c r="H620" s="511"/>
      <c r="I620" s="512"/>
    </row>
    <row r="621" spans="2:9">
      <c r="B621" s="26"/>
      <c r="C621" s="7"/>
      <c r="D621" s="32"/>
      <c r="E621" s="5"/>
      <c r="F621" s="5" t="s">
        <v>16</v>
      </c>
      <c r="G621" s="2" t="s">
        <v>278</v>
      </c>
      <c r="H621" s="511"/>
      <c r="I621" s="512"/>
    </row>
    <row r="622" spans="2:9" ht="54.75" customHeight="1">
      <c r="B622" s="2" t="s">
        <v>25</v>
      </c>
      <c r="C622" s="7" t="s">
        <v>171</v>
      </c>
      <c r="D622" s="31">
        <v>56</v>
      </c>
      <c r="E622" s="27"/>
      <c r="F622" s="27"/>
      <c r="G622" s="29" t="s">
        <v>2441</v>
      </c>
      <c r="H622" s="797" t="s">
        <v>2224</v>
      </c>
      <c r="I622" s="798"/>
    </row>
    <row r="623" spans="2:9">
      <c r="B623" s="2"/>
      <c r="C623" s="7"/>
      <c r="D623" s="32"/>
      <c r="E623" s="5"/>
      <c r="F623" s="5"/>
      <c r="G623" s="14" t="s">
        <v>174</v>
      </c>
      <c r="H623" s="513"/>
      <c r="I623" s="514"/>
    </row>
    <row r="624" spans="2:9" ht="30">
      <c r="B624" s="26"/>
      <c r="C624" s="7"/>
      <c r="D624" s="32"/>
      <c r="E624" s="5"/>
      <c r="F624" s="5"/>
      <c r="G624" s="4" t="s">
        <v>1280</v>
      </c>
      <c r="H624" s="513"/>
      <c r="I624" s="514"/>
    </row>
    <row r="625" spans="2:9">
      <c r="B625" s="26"/>
      <c r="C625" s="7"/>
      <c r="D625" s="32"/>
      <c r="E625" s="5"/>
      <c r="F625" s="5" t="s">
        <v>36</v>
      </c>
      <c r="G625" s="2" t="s">
        <v>1281</v>
      </c>
      <c r="H625" s="505"/>
      <c r="I625" s="506"/>
    </row>
    <row r="626" spans="2:9">
      <c r="B626" s="26"/>
      <c r="C626" s="7"/>
      <c r="D626" s="32"/>
      <c r="E626" s="5"/>
      <c r="F626" s="5" t="s">
        <v>37</v>
      </c>
      <c r="G626" s="2" t="s">
        <v>1282</v>
      </c>
      <c r="H626" s="505"/>
      <c r="I626" s="506"/>
    </row>
    <row r="627" spans="2:9">
      <c r="B627" s="26"/>
      <c r="C627" s="7"/>
      <c r="D627" s="32"/>
      <c r="E627" s="5"/>
      <c r="F627" s="5" t="s">
        <v>14</v>
      </c>
      <c r="G627" s="2" t="s">
        <v>1283</v>
      </c>
      <c r="H627" s="505"/>
      <c r="I627" s="506"/>
    </row>
    <row r="628" spans="2:9">
      <c r="B628" s="26"/>
      <c r="C628" s="7"/>
      <c r="D628" s="32"/>
      <c r="E628" s="5"/>
      <c r="F628" s="5" t="s">
        <v>15</v>
      </c>
      <c r="G628" s="2" t="s">
        <v>1284</v>
      </c>
      <c r="H628" s="505"/>
      <c r="I628" s="506"/>
    </row>
    <row r="629" spans="2:9">
      <c r="B629" s="26"/>
      <c r="C629" s="7"/>
      <c r="D629" s="32"/>
      <c r="E629" s="5"/>
      <c r="F629" s="5" t="s">
        <v>16</v>
      </c>
      <c r="G629" s="2" t="s">
        <v>1285</v>
      </c>
      <c r="H629" s="505"/>
      <c r="I629" s="506"/>
    </row>
    <row r="630" spans="2:9">
      <c r="B630" s="26"/>
      <c r="C630" s="7"/>
      <c r="D630" s="32"/>
      <c r="E630" s="5"/>
      <c r="F630" s="5" t="s">
        <v>17</v>
      </c>
      <c r="G630" s="2" t="s">
        <v>1286</v>
      </c>
      <c r="H630" s="505"/>
      <c r="I630" s="506"/>
    </row>
    <row r="631" spans="2:9" ht="30">
      <c r="B631" s="2" t="s">
        <v>44</v>
      </c>
      <c r="C631" s="7" t="s">
        <v>172</v>
      </c>
      <c r="D631" s="31">
        <v>57</v>
      </c>
      <c r="E631" s="27"/>
      <c r="F631" s="27"/>
      <c r="G631" s="29" t="s">
        <v>2442</v>
      </c>
      <c r="H631" s="797" t="s">
        <v>284</v>
      </c>
      <c r="I631" s="798"/>
    </row>
    <row r="632" spans="2:9">
      <c r="B632" s="2"/>
      <c r="C632" s="7"/>
      <c r="D632" s="32"/>
      <c r="E632" s="5"/>
      <c r="F632" s="5"/>
      <c r="G632" s="14" t="s">
        <v>0</v>
      </c>
      <c r="H632" s="513"/>
      <c r="I632" s="514"/>
    </row>
    <row r="633" spans="2:9">
      <c r="B633" s="26"/>
      <c r="C633" s="7"/>
      <c r="D633" s="32"/>
      <c r="E633" s="5" t="s">
        <v>190</v>
      </c>
      <c r="F633" s="5" t="s">
        <v>35</v>
      </c>
      <c r="G633" s="2" t="s">
        <v>1288</v>
      </c>
      <c r="H633" s="511"/>
      <c r="I633" s="512"/>
    </row>
    <row r="634" spans="2:9">
      <c r="B634" s="26"/>
      <c r="C634" s="7"/>
      <c r="D634" s="32"/>
      <c r="E634" s="5" t="s">
        <v>190</v>
      </c>
      <c r="F634" s="5" t="s">
        <v>170</v>
      </c>
      <c r="G634" s="2" t="s">
        <v>1289</v>
      </c>
      <c r="H634" s="511"/>
      <c r="I634" s="512"/>
    </row>
    <row r="635" spans="2:9">
      <c r="B635" s="26"/>
      <c r="C635" s="7"/>
      <c r="D635" s="32"/>
      <c r="E635" s="5" t="s">
        <v>190</v>
      </c>
      <c r="F635" s="5" t="s">
        <v>11</v>
      </c>
      <c r="G635" s="2" t="s">
        <v>1290</v>
      </c>
      <c r="H635" s="511"/>
      <c r="I635" s="512"/>
    </row>
    <row r="636" spans="2:9">
      <c r="B636" s="26"/>
      <c r="C636" s="7"/>
      <c r="D636" s="32"/>
      <c r="E636" s="5" t="s">
        <v>190</v>
      </c>
      <c r="F636" s="5" t="s">
        <v>12</v>
      </c>
      <c r="G636" s="2" t="s">
        <v>1291</v>
      </c>
      <c r="H636" s="511"/>
      <c r="I636" s="512"/>
    </row>
    <row r="637" spans="2:9">
      <c r="B637" s="26"/>
      <c r="C637" s="7"/>
      <c r="D637" s="32"/>
      <c r="E637" s="5" t="s">
        <v>190</v>
      </c>
      <c r="F637" s="5" t="s">
        <v>50</v>
      </c>
      <c r="G637" s="2" t="s">
        <v>1292</v>
      </c>
      <c r="H637" s="511"/>
      <c r="I637" s="512"/>
    </row>
    <row r="638" spans="2:9">
      <c r="B638" s="26"/>
      <c r="C638" s="7"/>
      <c r="D638" s="32"/>
      <c r="E638" s="5" t="s">
        <v>190</v>
      </c>
      <c r="F638" s="5" t="s">
        <v>52</v>
      </c>
      <c r="G638" s="2" t="s">
        <v>1293</v>
      </c>
      <c r="H638" s="511"/>
      <c r="I638" s="512"/>
    </row>
    <row r="639" spans="2:9">
      <c r="B639" s="26"/>
      <c r="C639" s="7"/>
      <c r="D639" s="32"/>
      <c r="E639" s="5" t="s">
        <v>190</v>
      </c>
      <c r="F639" s="5" t="s">
        <v>391</v>
      </c>
      <c r="G639" s="2" t="s">
        <v>1294</v>
      </c>
      <c r="H639" s="511"/>
      <c r="I639" s="512"/>
    </row>
    <row r="640" spans="2:9">
      <c r="B640" s="26"/>
      <c r="C640" s="7"/>
      <c r="D640" s="32"/>
      <c r="E640" s="5" t="s">
        <v>190</v>
      </c>
      <c r="F640" s="5" t="s">
        <v>393</v>
      </c>
      <c r="G640" s="2" t="s">
        <v>1295</v>
      </c>
      <c r="H640" s="511"/>
      <c r="I640" s="512"/>
    </row>
    <row r="641" spans="2:9">
      <c r="B641" s="26"/>
      <c r="C641" s="7"/>
      <c r="D641" s="32"/>
      <c r="E641" s="5"/>
      <c r="F641" s="5" t="s">
        <v>36</v>
      </c>
      <c r="G641" s="2" t="s">
        <v>1296</v>
      </c>
      <c r="H641" s="511"/>
      <c r="I641" s="512"/>
    </row>
    <row r="642" spans="2:9">
      <c r="B642" s="26"/>
      <c r="C642" s="7"/>
      <c r="D642" s="32"/>
      <c r="E642" s="5"/>
      <c r="F642" s="5" t="s">
        <v>37</v>
      </c>
      <c r="G642" s="2" t="s">
        <v>1297</v>
      </c>
      <c r="H642" s="511"/>
      <c r="I642" s="512"/>
    </row>
    <row r="643" spans="2:9">
      <c r="B643" s="26"/>
      <c r="C643" s="7"/>
      <c r="D643" s="32"/>
      <c r="E643" s="5"/>
      <c r="F643" s="5" t="s">
        <v>38</v>
      </c>
      <c r="G643" s="2" t="s">
        <v>1298</v>
      </c>
      <c r="H643" s="511"/>
      <c r="I643" s="512"/>
    </row>
    <row r="644" spans="2:9">
      <c r="B644" s="26"/>
      <c r="C644" s="7"/>
      <c r="D644" s="32"/>
      <c r="E644" s="5"/>
      <c r="F644" s="5" t="s">
        <v>39</v>
      </c>
      <c r="G644" s="2" t="s">
        <v>1299</v>
      </c>
      <c r="H644" s="511"/>
      <c r="I644" s="512"/>
    </row>
    <row r="645" spans="2:9">
      <c r="B645" s="26"/>
      <c r="C645" s="7"/>
      <c r="D645" s="32"/>
      <c r="E645" s="5"/>
      <c r="F645" s="5" t="s">
        <v>40</v>
      </c>
      <c r="G645" s="2" t="s">
        <v>1300</v>
      </c>
      <c r="H645" s="511"/>
      <c r="I645" s="512"/>
    </row>
    <row r="646" spans="2:9">
      <c r="B646" s="26"/>
      <c r="C646" s="7"/>
      <c r="D646" s="33"/>
      <c r="E646" s="16"/>
      <c r="F646" s="16"/>
      <c r="G646" s="17" t="s">
        <v>2443</v>
      </c>
      <c r="H646" s="517"/>
      <c r="I646" s="518"/>
    </row>
    <row r="647" spans="2:9" ht="30">
      <c r="B647" s="2" t="s">
        <v>1301</v>
      </c>
      <c r="C647" s="7" t="s">
        <v>227</v>
      </c>
      <c r="D647" s="31">
        <v>58</v>
      </c>
      <c r="E647" s="27"/>
      <c r="F647" s="27"/>
      <c r="G647" s="29" t="s">
        <v>2444</v>
      </c>
      <c r="H647" s="797" t="s">
        <v>284</v>
      </c>
      <c r="I647" s="798"/>
    </row>
    <row r="648" spans="2:9">
      <c r="B648" s="2"/>
      <c r="C648" s="7"/>
      <c r="D648" s="32"/>
      <c r="E648" s="5"/>
      <c r="F648" s="5"/>
      <c r="G648" s="14" t="s">
        <v>1109</v>
      </c>
      <c r="H648" s="513"/>
      <c r="I648" s="514"/>
    </row>
    <row r="649" spans="2:9">
      <c r="B649" s="26"/>
      <c r="C649" s="7"/>
      <c r="D649" s="32"/>
      <c r="E649" s="5"/>
      <c r="F649" s="5" t="s">
        <v>36</v>
      </c>
      <c r="G649" s="2" t="s">
        <v>1303</v>
      </c>
      <c r="H649" s="511"/>
      <c r="I649" s="512"/>
    </row>
    <row r="650" spans="2:9">
      <c r="B650" s="26"/>
      <c r="C650" s="7"/>
      <c r="D650" s="32"/>
      <c r="E650" s="5"/>
      <c r="F650" s="5" t="s">
        <v>37</v>
      </c>
      <c r="G650" s="2" t="s">
        <v>1304</v>
      </c>
      <c r="H650" s="511"/>
      <c r="I650" s="512"/>
    </row>
    <row r="651" spans="2:9">
      <c r="B651" s="26"/>
      <c r="C651" s="7"/>
      <c r="D651" s="32"/>
      <c r="E651" s="5"/>
      <c r="F651" s="5" t="s">
        <v>14</v>
      </c>
      <c r="G651" s="2" t="s">
        <v>1305</v>
      </c>
      <c r="H651" s="511"/>
      <c r="I651" s="512"/>
    </row>
    <row r="652" spans="2:9">
      <c r="B652" s="26"/>
      <c r="C652" s="7"/>
      <c r="D652" s="32"/>
      <c r="E652" s="5"/>
      <c r="F652" s="5" t="s">
        <v>15</v>
      </c>
      <c r="G652" s="2" t="s">
        <v>1306</v>
      </c>
      <c r="H652" s="511"/>
      <c r="I652" s="512"/>
    </row>
    <row r="653" spans="2:9">
      <c r="B653" s="26"/>
      <c r="C653" s="7"/>
      <c r="D653" s="32"/>
      <c r="E653" s="5"/>
      <c r="F653" s="5" t="s">
        <v>16</v>
      </c>
      <c r="G653" s="2" t="s">
        <v>1307</v>
      </c>
      <c r="H653" s="511"/>
      <c r="I653" s="512"/>
    </row>
    <row r="654" spans="2:9">
      <c r="B654" s="26"/>
      <c r="C654" s="7"/>
      <c r="D654" s="32"/>
      <c r="E654" s="5"/>
      <c r="F654" s="5" t="s">
        <v>17</v>
      </c>
      <c r="G654" s="2" t="s">
        <v>1308</v>
      </c>
      <c r="H654" s="511"/>
      <c r="I654" s="512"/>
    </row>
    <row r="655" spans="2:9">
      <c r="B655" s="26"/>
      <c r="C655" s="7"/>
      <c r="D655" s="32"/>
      <c r="E655" s="5"/>
      <c r="F655" s="5" t="s">
        <v>18</v>
      </c>
      <c r="G655" s="2" t="s">
        <v>1309</v>
      </c>
      <c r="H655" s="511"/>
      <c r="I655" s="512"/>
    </row>
    <row r="656" spans="2:9">
      <c r="B656" s="26"/>
      <c r="C656" s="7"/>
      <c r="D656" s="32"/>
      <c r="E656" s="5"/>
      <c r="F656" s="5" t="s">
        <v>19</v>
      </c>
      <c r="G656" s="2" t="s">
        <v>1310</v>
      </c>
      <c r="H656" s="511"/>
      <c r="I656" s="512"/>
    </row>
    <row r="657" spans="2:9">
      <c r="B657" s="26"/>
      <c r="C657" s="7"/>
      <c r="D657" s="32"/>
      <c r="E657" s="5"/>
      <c r="F657" s="5" t="s">
        <v>20</v>
      </c>
      <c r="G657" s="2" t="s">
        <v>1311</v>
      </c>
      <c r="H657" s="511"/>
      <c r="I657" s="512"/>
    </row>
    <row r="658" spans="2:9">
      <c r="B658" s="26"/>
      <c r="C658" s="7"/>
      <c r="D658" s="32"/>
      <c r="E658" s="5"/>
      <c r="F658" s="5" t="s">
        <v>21</v>
      </c>
      <c r="G658" s="2" t="s">
        <v>1312</v>
      </c>
      <c r="H658" s="511"/>
      <c r="I658" s="512"/>
    </row>
    <row r="659" spans="2:9" ht="30">
      <c r="B659" s="2" t="s">
        <v>1301</v>
      </c>
      <c r="C659" s="7" t="s">
        <v>171</v>
      </c>
      <c r="D659" s="31">
        <v>59</v>
      </c>
      <c r="E659" s="27"/>
      <c r="F659" s="27"/>
      <c r="G659" s="29" t="s">
        <v>2445</v>
      </c>
      <c r="H659" s="797" t="s">
        <v>284</v>
      </c>
      <c r="I659" s="798"/>
    </row>
    <row r="660" spans="2:9">
      <c r="B660" s="2"/>
      <c r="C660" s="7"/>
      <c r="D660" s="32"/>
      <c r="E660" s="5"/>
      <c r="F660" s="5"/>
      <c r="G660" s="14" t="s">
        <v>174</v>
      </c>
      <c r="H660" s="513"/>
      <c r="I660" s="514"/>
    </row>
    <row r="661" spans="2:9">
      <c r="B661" s="26"/>
      <c r="C661" s="7"/>
      <c r="D661" s="32"/>
      <c r="E661" s="5"/>
      <c r="F661" s="5" t="s">
        <v>36</v>
      </c>
      <c r="G661" s="3" t="s">
        <v>1313</v>
      </c>
      <c r="H661" s="511"/>
      <c r="I661" s="512"/>
    </row>
    <row r="662" spans="2:9">
      <c r="B662" s="26"/>
      <c r="C662" s="7"/>
      <c r="D662" s="32"/>
      <c r="E662" s="5"/>
      <c r="F662" s="5" t="s">
        <v>37</v>
      </c>
      <c r="G662" s="3" t="s">
        <v>1314</v>
      </c>
      <c r="H662" s="511"/>
      <c r="I662" s="512"/>
    </row>
    <row r="663" spans="2:9" ht="45" customHeight="1">
      <c r="B663" s="26"/>
      <c r="C663" s="7"/>
      <c r="D663" s="32"/>
      <c r="E663" s="5"/>
      <c r="F663" s="5" t="s">
        <v>38</v>
      </c>
      <c r="G663" s="2" t="s">
        <v>1315</v>
      </c>
      <c r="H663" s="511"/>
      <c r="I663" s="512"/>
    </row>
    <row r="664" spans="2:9" ht="30">
      <c r="B664" s="26"/>
      <c r="C664" s="7"/>
      <c r="D664" s="32"/>
      <c r="E664" s="5"/>
      <c r="F664" s="5" t="s">
        <v>39</v>
      </c>
      <c r="G664" s="2" t="s">
        <v>1316</v>
      </c>
      <c r="H664" s="511"/>
      <c r="I664" s="512"/>
    </row>
    <row r="665" spans="2:9" ht="30">
      <c r="B665" s="26"/>
      <c r="C665" s="7"/>
      <c r="D665" s="32"/>
      <c r="E665" s="5"/>
      <c r="F665" s="5" t="s">
        <v>40</v>
      </c>
      <c r="G665" s="2" t="s">
        <v>1317</v>
      </c>
      <c r="H665" s="511"/>
      <c r="I665" s="512"/>
    </row>
    <row r="666" spans="2:9" ht="30">
      <c r="B666" s="26"/>
      <c r="C666" s="7"/>
      <c r="D666" s="33"/>
      <c r="E666" s="16"/>
      <c r="F666" s="16"/>
      <c r="G666" s="17" t="s">
        <v>2446</v>
      </c>
      <c r="H666" s="517"/>
      <c r="I666" s="518"/>
    </row>
    <row r="667" spans="2:9" ht="60" customHeight="1">
      <c r="B667" s="2" t="s">
        <v>32</v>
      </c>
      <c r="C667" s="7" t="s">
        <v>171</v>
      </c>
      <c r="D667" s="31">
        <v>60</v>
      </c>
      <c r="E667" s="27"/>
      <c r="F667" s="27"/>
      <c r="G667" s="29" t="s">
        <v>2535</v>
      </c>
      <c r="H667" s="797" t="s">
        <v>2224</v>
      </c>
      <c r="I667" s="798"/>
    </row>
    <row r="668" spans="2:9">
      <c r="B668" s="2"/>
      <c r="C668" s="7"/>
      <c r="D668" s="32"/>
      <c r="E668" s="5"/>
      <c r="F668" s="5"/>
      <c r="G668" s="14" t="s">
        <v>0</v>
      </c>
      <c r="H668" s="513"/>
      <c r="I668" s="514"/>
    </row>
    <row r="669" spans="2:9">
      <c r="B669" s="26"/>
      <c r="C669" s="7"/>
      <c r="D669" s="32"/>
      <c r="E669" s="5"/>
      <c r="F669" s="5" t="s">
        <v>36</v>
      </c>
      <c r="G669" s="2" t="s">
        <v>1318</v>
      </c>
      <c r="H669" s="511"/>
      <c r="I669" s="512"/>
    </row>
    <row r="670" spans="2:9">
      <c r="B670" s="26"/>
      <c r="C670" s="7"/>
      <c r="D670" s="32"/>
      <c r="E670" s="5"/>
      <c r="F670" s="5" t="s">
        <v>37</v>
      </c>
      <c r="G670" s="2" t="s">
        <v>1319</v>
      </c>
      <c r="H670" s="511"/>
      <c r="I670" s="512"/>
    </row>
    <row r="671" spans="2:9">
      <c r="B671" s="26"/>
      <c r="C671" s="7"/>
      <c r="D671" s="32"/>
      <c r="E671" s="5"/>
      <c r="F671" s="5" t="s">
        <v>14</v>
      </c>
      <c r="G671" s="2" t="s">
        <v>1320</v>
      </c>
      <c r="H671" s="511"/>
      <c r="I671" s="512"/>
    </row>
    <row r="672" spans="2:9">
      <c r="B672" s="26"/>
      <c r="C672" s="7"/>
      <c r="D672" s="32"/>
      <c r="E672" s="5"/>
      <c r="F672" s="5" t="s">
        <v>15</v>
      </c>
      <c r="G672" s="2" t="s">
        <v>1321</v>
      </c>
      <c r="H672" s="511"/>
      <c r="I672" s="512"/>
    </row>
    <row r="673" spans="2:9">
      <c r="B673" s="26"/>
      <c r="C673" s="7"/>
      <c r="D673" s="32"/>
      <c r="E673" s="5"/>
      <c r="F673" s="5" t="s">
        <v>16</v>
      </c>
      <c r="G673" s="279" t="s">
        <v>1322</v>
      </c>
      <c r="H673" s="511"/>
      <c r="I673" s="512"/>
    </row>
    <row r="674" spans="2:9">
      <c r="B674" s="26"/>
      <c r="C674" s="7"/>
      <c r="D674" s="32"/>
      <c r="E674" s="5"/>
      <c r="F674" s="5" t="s">
        <v>41</v>
      </c>
      <c r="G674" s="279" t="s">
        <v>2448</v>
      </c>
      <c r="H674" s="511"/>
      <c r="I674" s="512"/>
    </row>
    <row r="675" spans="2:9" ht="67.5" customHeight="1">
      <c r="B675" s="2" t="s">
        <v>32</v>
      </c>
      <c r="C675" s="7" t="s">
        <v>171</v>
      </c>
      <c r="D675" s="31">
        <v>61</v>
      </c>
      <c r="E675" s="27"/>
      <c r="F675" s="27"/>
      <c r="G675" s="29" t="s">
        <v>2447</v>
      </c>
      <c r="H675" s="797" t="s">
        <v>2224</v>
      </c>
      <c r="I675" s="798"/>
    </row>
    <row r="676" spans="2:9">
      <c r="B676" s="2"/>
      <c r="C676" s="7"/>
      <c r="D676" s="32"/>
      <c r="E676" s="5"/>
      <c r="F676" s="5"/>
      <c r="G676" s="4" t="s">
        <v>174</v>
      </c>
      <c r="H676" s="513"/>
      <c r="I676" s="514"/>
    </row>
    <row r="677" spans="2:9">
      <c r="B677" s="26"/>
      <c r="C677" s="7"/>
      <c r="D677" s="32"/>
      <c r="E677" s="5"/>
      <c r="F677" s="5" t="s">
        <v>36</v>
      </c>
      <c r="G677" s="2" t="s">
        <v>296</v>
      </c>
      <c r="H677" s="511"/>
      <c r="I677" s="512"/>
    </row>
    <row r="678" spans="2:9" ht="30">
      <c r="B678" s="26"/>
      <c r="C678" s="7"/>
      <c r="D678" s="32"/>
      <c r="E678" s="5"/>
      <c r="F678" s="5" t="s">
        <v>37</v>
      </c>
      <c r="G678" s="2" t="s">
        <v>297</v>
      </c>
      <c r="H678" s="511"/>
      <c r="I678" s="512"/>
    </row>
    <row r="679" spans="2:9" ht="30">
      <c r="B679" s="26"/>
      <c r="C679" s="7"/>
      <c r="D679" s="32"/>
      <c r="E679" s="5"/>
      <c r="F679" s="5" t="s">
        <v>38</v>
      </c>
      <c r="G679" s="2" t="s">
        <v>1832</v>
      </c>
      <c r="H679" s="511"/>
      <c r="I679" s="512"/>
    </row>
    <row r="680" spans="2:9">
      <c r="B680" s="26"/>
      <c r="C680" s="7"/>
      <c r="D680" s="32"/>
      <c r="E680" s="5"/>
      <c r="F680" s="5" t="s">
        <v>39</v>
      </c>
      <c r="G680" s="2" t="s">
        <v>295</v>
      </c>
      <c r="H680" s="511"/>
      <c r="I680" s="512"/>
    </row>
    <row r="681" spans="2:9">
      <c r="B681" s="26"/>
      <c r="C681" s="7"/>
      <c r="D681" s="32"/>
      <c r="E681" s="5"/>
      <c r="F681" s="5" t="s">
        <v>40</v>
      </c>
      <c r="G681" s="2" t="s">
        <v>298</v>
      </c>
      <c r="H681" s="511"/>
      <c r="I681" s="512"/>
    </row>
    <row r="682" spans="2:9" ht="70.5" customHeight="1">
      <c r="B682" s="2" t="s">
        <v>32</v>
      </c>
      <c r="C682" s="7" t="s">
        <v>171</v>
      </c>
      <c r="D682" s="31">
        <v>62</v>
      </c>
      <c r="E682" s="27"/>
      <c r="F682" s="27"/>
      <c r="G682" s="15" t="s">
        <v>2449</v>
      </c>
      <c r="H682" s="797" t="s">
        <v>2224</v>
      </c>
      <c r="I682" s="798"/>
    </row>
    <row r="683" spans="2:9">
      <c r="B683" s="2"/>
      <c r="C683" s="7"/>
      <c r="D683" s="32"/>
      <c r="E683" s="5"/>
      <c r="F683" s="5"/>
      <c r="G683" s="14" t="s">
        <v>174</v>
      </c>
      <c r="H683" s="513"/>
      <c r="I683" s="514"/>
    </row>
    <row r="684" spans="2:9">
      <c r="B684" s="2"/>
      <c r="C684" s="7"/>
      <c r="D684" s="32"/>
      <c r="E684" s="5"/>
      <c r="F684" s="5" t="s">
        <v>36</v>
      </c>
      <c r="G684" s="3" t="s">
        <v>240</v>
      </c>
      <c r="H684" s="511"/>
      <c r="I684" s="512"/>
    </row>
    <row r="685" spans="2:9">
      <c r="B685" s="2"/>
      <c r="C685" s="7"/>
      <c r="D685" s="32"/>
      <c r="E685" s="5"/>
      <c r="F685" s="5" t="s">
        <v>37</v>
      </c>
      <c r="G685" s="3" t="s">
        <v>241</v>
      </c>
      <c r="H685" s="511"/>
      <c r="I685" s="512"/>
    </row>
    <row r="686" spans="2:9">
      <c r="B686" s="2"/>
      <c r="C686" s="7"/>
      <c r="D686" s="32"/>
      <c r="E686" s="5"/>
      <c r="F686" s="5" t="s">
        <v>9</v>
      </c>
      <c r="G686" s="3" t="s">
        <v>279</v>
      </c>
      <c r="H686" s="511"/>
      <c r="I686" s="512"/>
    </row>
    <row r="687" spans="2:9">
      <c r="B687" s="26"/>
      <c r="C687" s="7"/>
      <c r="D687" s="32"/>
      <c r="E687" s="5"/>
      <c r="F687" s="5" t="s">
        <v>38</v>
      </c>
      <c r="G687" s="2" t="s">
        <v>299</v>
      </c>
      <c r="H687" s="511"/>
      <c r="I687" s="512"/>
    </row>
    <row r="688" spans="2:9">
      <c r="B688" s="26"/>
      <c r="C688" s="7"/>
      <c r="D688" s="32"/>
      <c r="E688" s="5"/>
      <c r="F688" s="5" t="s">
        <v>39</v>
      </c>
      <c r="G688" s="2" t="s">
        <v>300</v>
      </c>
      <c r="H688" s="511"/>
      <c r="I688" s="512"/>
    </row>
    <row r="689" spans="2:9">
      <c r="B689" s="26"/>
      <c r="C689" s="7"/>
      <c r="D689" s="32"/>
      <c r="E689" s="5"/>
      <c r="F689" s="5" t="s">
        <v>40</v>
      </c>
      <c r="G689" s="2" t="s">
        <v>301</v>
      </c>
      <c r="H689" s="511"/>
      <c r="I689" s="512"/>
    </row>
    <row r="690" spans="2:9">
      <c r="B690" s="26"/>
      <c r="C690" s="7"/>
      <c r="D690" s="32"/>
      <c r="E690" s="5"/>
      <c r="F690" s="5" t="s">
        <v>41</v>
      </c>
      <c r="G690" s="2" t="s">
        <v>302</v>
      </c>
      <c r="H690" s="511"/>
      <c r="I690" s="512"/>
    </row>
    <row r="691" spans="2:9">
      <c r="B691" s="26"/>
      <c r="C691" s="7"/>
      <c r="D691" s="32"/>
      <c r="E691" s="5"/>
      <c r="F691" s="5" t="s">
        <v>18</v>
      </c>
      <c r="G691" s="2" t="s">
        <v>303</v>
      </c>
      <c r="H691" s="511"/>
      <c r="I691" s="512"/>
    </row>
    <row r="692" spans="2:9" ht="65.25" customHeight="1">
      <c r="B692" s="2" t="s">
        <v>32</v>
      </c>
      <c r="C692" s="7" t="s">
        <v>171</v>
      </c>
      <c r="D692" s="31">
        <v>63</v>
      </c>
      <c r="E692" s="27"/>
      <c r="F692" s="27"/>
      <c r="G692" s="29" t="s">
        <v>2450</v>
      </c>
      <c r="H692" s="797" t="s">
        <v>284</v>
      </c>
      <c r="I692" s="798"/>
    </row>
    <row r="693" spans="2:9">
      <c r="B693" s="2"/>
      <c r="C693" s="7"/>
      <c r="D693" s="32"/>
      <c r="E693" s="5"/>
      <c r="F693" s="5"/>
      <c r="G693" s="14" t="s">
        <v>0</v>
      </c>
      <c r="H693" s="513"/>
      <c r="I693" s="514"/>
    </row>
    <row r="694" spans="2:9">
      <c r="B694" s="26"/>
      <c r="C694" s="7"/>
      <c r="D694" s="32"/>
      <c r="E694" s="5"/>
      <c r="F694" s="5" t="s">
        <v>36</v>
      </c>
      <c r="G694" s="2" t="s">
        <v>226</v>
      </c>
      <c r="H694" s="511"/>
      <c r="I694" s="512"/>
    </row>
    <row r="695" spans="2:9">
      <c r="B695" s="26"/>
      <c r="C695" s="7"/>
      <c r="D695" s="32"/>
      <c r="E695" s="5"/>
      <c r="F695" s="5" t="s">
        <v>37</v>
      </c>
      <c r="G695" s="2" t="s">
        <v>43</v>
      </c>
      <c r="H695" s="511"/>
      <c r="I695" s="512"/>
    </row>
    <row r="696" spans="2:9">
      <c r="B696" s="26"/>
      <c r="C696" s="7"/>
      <c r="D696" s="33"/>
      <c r="E696" s="16"/>
      <c r="F696" s="16"/>
      <c r="G696" s="17" t="s">
        <v>2452</v>
      </c>
      <c r="H696" s="517"/>
      <c r="I696" s="518"/>
    </row>
    <row r="697" spans="2:9" ht="68.25" customHeight="1">
      <c r="B697" s="2" t="s">
        <v>44</v>
      </c>
      <c r="C697" s="7" t="s">
        <v>172</v>
      </c>
      <c r="D697" s="31">
        <v>64</v>
      </c>
      <c r="E697" s="27"/>
      <c r="F697" s="27"/>
      <c r="G697" s="29" t="s">
        <v>2451</v>
      </c>
      <c r="H697" s="797" t="s">
        <v>2224</v>
      </c>
      <c r="I697" s="798"/>
    </row>
    <row r="698" spans="2:9">
      <c r="B698" s="2"/>
      <c r="C698" s="7"/>
      <c r="D698" s="32"/>
      <c r="E698" s="5"/>
      <c r="F698" s="5"/>
      <c r="G698" s="14" t="s">
        <v>0</v>
      </c>
      <c r="H698" s="513"/>
      <c r="I698" s="514"/>
    </row>
    <row r="699" spans="2:9">
      <c r="B699" s="2" t="s">
        <v>45</v>
      </c>
      <c r="C699" s="7"/>
      <c r="D699" s="32"/>
      <c r="E699" s="5" t="s">
        <v>190</v>
      </c>
      <c r="F699" s="5" t="s">
        <v>35</v>
      </c>
      <c r="G699" s="2" t="s">
        <v>201</v>
      </c>
      <c r="H699" s="511"/>
      <c r="I699" s="512"/>
    </row>
    <row r="700" spans="2:9" ht="30">
      <c r="B700" s="2" t="s">
        <v>46</v>
      </c>
      <c r="C700" s="7"/>
      <c r="D700" s="32"/>
      <c r="E700" s="5" t="s">
        <v>190</v>
      </c>
      <c r="F700" s="5" t="s">
        <v>10</v>
      </c>
      <c r="G700" s="2" t="s">
        <v>275</v>
      </c>
      <c r="H700" s="511"/>
      <c r="I700" s="512"/>
    </row>
    <row r="701" spans="2:9" ht="30">
      <c r="B701" s="2" t="s">
        <v>48</v>
      </c>
      <c r="C701" s="7"/>
      <c r="D701" s="32"/>
      <c r="E701" s="5" t="s">
        <v>190</v>
      </c>
      <c r="F701" s="5" t="s">
        <v>11</v>
      </c>
      <c r="G701" s="2" t="s">
        <v>47</v>
      </c>
      <c r="H701" s="511"/>
      <c r="I701" s="512"/>
    </row>
    <row r="702" spans="2:9" ht="30">
      <c r="B702" s="2" t="s">
        <v>49</v>
      </c>
      <c r="C702" s="7"/>
      <c r="D702" s="32"/>
      <c r="E702" s="5" t="s">
        <v>190</v>
      </c>
      <c r="F702" s="5" t="s">
        <v>12</v>
      </c>
      <c r="G702" s="2" t="s">
        <v>202</v>
      </c>
      <c r="H702" s="511"/>
      <c r="I702" s="512"/>
    </row>
    <row r="703" spans="2:9">
      <c r="B703" s="2" t="s">
        <v>51</v>
      </c>
      <c r="C703" s="7"/>
      <c r="D703" s="32"/>
      <c r="E703" s="5" t="s">
        <v>190</v>
      </c>
      <c r="F703" s="5" t="s">
        <v>50</v>
      </c>
      <c r="G703" s="2" t="s">
        <v>350</v>
      </c>
      <c r="H703" s="511"/>
      <c r="I703" s="512"/>
    </row>
    <row r="704" spans="2:9">
      <c r="B704" s="2" t="s">
        <v>51</v>
      </c>
      <c r="C704" s="7"/>
      <c r="D704" s="32"/>
      <c r="E704" s="5" t="s">
        <v>190</v>
      </c>
      <c r="F704" s="5" t="s">
        <v>52</v>
      </c>
      <c r="G704" s="2" t="s">
        <v>351</v>
      </c>
      <c r="H704" s="511"/>
      <c r="I704" s="512"/>
    </row>
    <row r="705" spans="2:9" ht="15" customHeight="1">
      <c r="B705" s="2"/>
      <c r="C705" s="705"/>
      <c r="D705" s="708"/>
      <c r="E705" s="5" t="s">
        <v>190</v>
      </c>
      <c r="F705" s="5" t="s">
        <v>391</v>
      </c>
      <c r="G705" s="2" t="s">
        <v>2157</v>
      </c>
      <c r="H705" s="799" t="s">
        <v>2298</v>
      </c>
      <c r="I705" s="800"/>
    </row>
    <row r="706" spans="2:9">
      <c r="B706" s="26"/>
      <c r="C706" s="7"/>
      <c r="D706" s="32"/>
      <c r="E706" s="5"/>
      <c r="F706" s="5" t="s">
        <v>36</v>
      </c>
      <c r="G706" s="2" t="s">
        <v>258</v>
      </c>
      <c r="H706" s="511"/>
      <c r="I706" s="512"/>
    </row>
    <row r="707" spans="2:9">
      <c r="B707" s="26"/>
      <c r="C707" s="7"/>
      <c r="D707" s="32"/>
      <c r="E707" s="5"/>
      <c r="F707" s="5" t="s">
        <v>37</v>
      </c>
      <c r="G707" s="2" t="s">
        <v>253</v>
      </c>
      <c r="H707" s="511"/>
      <c r="I707" s="512"/>
    </row>
    <row r="708" spans="2:9">
      <c r="B708" s="26"/>
      <c r="C708" s="7"/>
      <c r="D708" s="32"/>
      <c r="E708" s="5"/>
      <c r="F708" s="5" t="s">
        <v>14</v>
      </c>
      <c r="G708" s="2" t="s">
        <v>53</v>
      </c>
      <c r="H708" s="511"/>
      <c r="I708" s="512"/>
    </row>
    <row r="709" spans="2:9">
      <c r="B709" s="26"/>
      <c r="C709" s="7"/>
      <c r="D709" s="32"/>
      <c r="E709" s="5"/>
      <c r="F709" s="5" t="s">
        <v>15</v>
      </c>
      <c r="G709" s="2" t="s">
        <v>255</v>
      </c>
      <c r="H709" s="511"/>
      <c r="I709" s="512"/>
    </row>
    <row r="710" spans="2:9">
      <c r="B710" s="26"/>
      <c r="C710" s="7"/>
      <c r="D710" s="32"/>
      <c r="E710" s="5"/>
      <c r="F710" s="5" t="s">
        <v>16</v>
      </c>
      <c r="G710" s="2" t="s">
        <v>256</v>
      </c>
      <c r="H710" s="511"/>
      <c r="I710" s="512"/>
    </row>
    <row r="711" spans="2:9" ht="78" customHeight="1">
      <c r="B711" s="2" t="s">
        <v>1811</v>
      </c>
      <c r="C711" s="7" t="s">
        <v>172</v>
      </c>
      <c r="D711" s="31">
        <v>65</v>
      </c>
      <c r="E711" s="27"/>
      <c r="F711" s="27"/>
      <c r="G711" s="29" t="s">
        <v>2453</v>
      </c>
      <c r="H711" s="797" t="s">
        <v>2224</v>
      </c>
      <c r="I711" s="798"/>
    </row>
    <row r="712" spans="2:9">
      <c r="B712" s="2" t="s">
        <v>169</v>
      </c>
      <c r="C712" s="7"/>
      <c r="D712" s="32"/>
      <c r="E712" s="5"/>
      <c r="F712" s="5"/>
      <c r="G712" s="14" t="s">
        <v>0</v>
      </c>
      <c r="H712" s="513"/>
      <c r="I712" s="514"/>
    </row>
    <row r="713" spans="2:9">
      <c r="B713" s="2" t="s">
        <v>54</v>
      </c>
      <c r="C713" s="7"/>
      <c r="D713" s="32"/>
      <c r="E713" s="5" t="s">
        <v>190</v>
      </c>
      <c r="F713" s="5" t="s">
        <v>35</v>
      </c>
      <c r="G713" s="2" t="s">
        <v>1323</v>
      </c>
      <c r="H713" s="511"/>
      <c r="I713" s="512"/>
    </row>
    <row r="714" spans="2:9">
      <c r="B714" s="2" t="s">
        <v>55</v>
      </c>
      <c r="C714" s="7"/>
      <c r="D714" s="32"/>
      <c r="E714" s="5" t="s">
        <v>190</v>
      </c>
      <c r="F714" s="5" t="s">
        <v>10</v>
      </c>
      <c r="G714" s="2" t="s">
        <v>259</v>
      </c>
      <c r="H714" s="511"/>
      <c r="I714" s="512"/>
    </row>
    <row r="715" spans="2:9">
      <c r="B715" s="2" t="s">
        <v>56</v>
      </c>
      <c r="C715" s="7"/>
      <c r="D715" s="32"/>
      <c r="E715" s="5" t="s">
        <v>190</v>
      </c>
      <c r="F715" s="5" t="s">
        <v>11</v>
      </c>
      <c r="G715" s="2" t="s">
        <v>280</v>
      </c>
      <c r="H715" s="511"/>
      <c r="I715" s="512"/>
    </row>
    <row r="716" spans="2:9">
      <c r="B716" s="2" t="s">
        <v>57</v>
      </c>
      <c r="C716" s="7"/>
      <c r="D716" s="32"/>
      <c r="E716" s="5" t="s">
        <v>190</v>
      </c>
      <c r="F716" s="5" t="s">
        <v>12</v>
      </c>
      <c r="G716" s="2" t="s">
        <v>276</v>
      </c>
      <c r="H716" s="511"/>
      <c r="I716" s="512"/>
    </row>
    <row r="717" spans="2:9" ht="30">
      <c r="B717" s="2" t="s">
        <v>58</v>
      </c>
      <c r="C717" s="7"/>
      <c r="D717" s="32"/>
      <c r="E717" s="5" t="s">
        <v>190</v>
      </c>
      <c r="F717" s="5" t="s">
        <v>50</v>
      </c>
      <c r="G717" s="2" t="s">
        <v>203</v>
      </c>
      <c r="H717" s="511"/>
      <c r="I717" s="512"/>
    </row>
    <row r="718" spans="2:9" ht="66" customHeight="1">
      <c r="B718" s="2"/>
      <c r="C718" s="705"/>
      <c r="D718" s="708"/>
      <c r="E718" s="5" t="s">
        <v>190</v>
      </c>
      <c r="F718" s="5" t="s">
        <v>2154</v>
      </c>
      <c r="G718" s="2" t="s">
        <v>2160</v>
      </c>
      <c r="H718" s="799" t="s">
        <v>2298</v>
      </c>
      <c r="I718" s="800"/>
    </row>
    <row r="719" spans="2:9">
      <c r="B719" s="26"/>
      <c r="C719" s="7"/>
      <c r="D719" s="32"/>
      <c r="E719" s="5"/>
      <c r="F719" s="5" t="s">
        <v>36</v>
      </c>
      <c r="G719" s="2" t="s">
        <v>258</v>
      </c>
      <c r="H719" s="511"/>
      <c r="I719" s="512"/>
    </row>
    <row r="720" spans="2:9">
      <c r="B720" s="26"/>
      <c r="C720" s="7"/>
      <c r="D720" s="32"/>
      <c r="E720" s="5"/>
      <c r="F720" s="5" t="s">
        <v>37</v>
      </c>
      <c r="G720" s="2" t="s">
        <v>253</v>
      </c>
      <c r="H720" s="511"/>
      <c r="I720" s="512"/>
    </row>
    <row r="721" spans="2:9">
      <c r="B721" s="26"/>
      <c r="C721" s="7"/>
      <c r="D721" s="32"/>
      <c r="E721" s="5"/>
      <c r="F721" s="5" t="s">
        <v>14</v>
      </c>
      <c r="G721" s="2" t="s">
        <v>53</v>
      </c>
      <c r="H721" s="511"/>
      <c r="I721" s="512"/>
    </row>
    <row r="722" spans="2:9">
      <c r="B722" s="26"/>
      <c r="C722" s="7"/>
      <c r="D722" s="32"/>
      <c r="E722" s="5"/>
      <c r="F722" s="5" t="s">
        <v>15</v>
      </c>
      <c r="G722" s="2" t="s">
        <v>255</v>
      </c>
      <c r="H722" s="511"/>
      <c r="I722" s="512"/>
    </row>
    <row r="723" spans="2:9">
      <c r="B723" s="26"/>
      <c r="C723" s="7"/>
      <c r="D723" s="32"/>
      <c r="E723" s="5"/>
      <c r="F723" s="5" t="s">
        <v>16</v>
      </c>
      <c r="G723" s="2" t="s">
        <v>256</v>
      </c>
      <c r="H723" s="511"/>
      <c r="I723" s="512"/>
    </row>
    <row r="724" spans="2:9" ht="74.25" customHeight="1">
      <c r="B724" s="2" t="s">
        <v>169</v>
      </c>
      <c r="C724" s="7" t="s">
        <v>172</v>
      </c>
      <c r="D724" s="31">
        <v>66</v>
      </c>
      <c r="E724" s="27"/>
      <c r="F724" s="27"/>
      <c r="G724" s="29" t="s">
        <v>2454</v>
      </c>
      <c r="H724" s="797" t="s">
        <v>2224</v>
      </c>
      <c r="I724" s="798"/>
    </row>
    <row r="725" spans="2:9">
      <c r="B725" s="2"/>
      <c r="C725" s="7"/>
      <c r="D725" s="32"/>
      <c r="E725" s="5"/>
      <c r="F725" s="5"/>
      <c r="G725" s="14" t="s">
        <v>0</v>
      </c>
      <c r="H725" s="513"/>
      <c r="I725" s="514"/>
    </row>
    <row r="726" spans="2:9">
      <c r="B726" s="26" t="s">
        <v>1324</v>
      </c>
      <c r="C726" s="7"/>
      <c r="D726" s="32"/>
      <c r="E726" s="5" t="s">
        <v>190</v>
      </c>
      <c r="F726" s="5" t="s">
        <v>35</v>
      </c>
      <c r="G726" s="2" t="s">
        <v>1325</v>
      </c>
      <c r="H726" s="511"/>
      <c r="I726" s="512"/>
    </row>
    <row r="727" spans="2:9">
      <c r="B727" s="26" t="s">
        <v>1324</v>
      </c>
      <c r="C727" s="7"/>
      <c r="D727" s="32"/>
      <c r="E727" s="5" t="s">
        <v>190</v>
      </c>
      <c r="F727" s="5" t="s">
        <v>10</v>
      </c>
      <c r="G727" s="2" t="s">
        <v>1326</v>
      </c>
      <c r="H727" s="511"/>
      <c r="I727" s="512"/>
    </row>
    <row r="728" spans="2:9">
      <c r="B728" s="26" t="s">
        <v>1328</v>
      </c>
      <c r="C728" s="7"/>
      <c r="D728" s="32"/>
      <c r="E728" s="5" t="s">
        <v>190</v>
      </c>
      <c r="F728" s="5" t="s">
        <v>11</v>
      </c>
      <c r="G728" s="2" t="s">
        <v>1329</v>
      </c>
      <c r="H728" s="511"/>
      <c r="I728" s="512"/>
    </row>
    <row r="729" spans="2:9">
      <c r="B729" s="26" t="s">
        <v>1330</v>
      </c>
      <c r="C729" s="7"/>
      <c r="D729" s="32"/>
      <c r="E729" s="5" t="s">
        <v>190</v>
      </c>
      <c r="F729" s="5" t="s">
        <v>12</v>
      </c>
      <c r="G729" s="2" t="s">
        <v>1331</v>
      </c>
      <c r="H729" s="511"/>
      <c r="I729" s="512"/>
    </row>
    <row r="730" spans="2:9">
      <c r="B730" s="26" t="s">
        <v>1332</v>
      </c>
      <c r="C730" s="7"/>
      <c r="D730" s="32"/>
      <c r="E730" s="5" t="s">
        <v>190</v>
      </c>
      <c r="F730" s="5" t="s">
        <v>50</v>
      </c>
      <c r="G730" s="2" t="s">
        <v>1333</v>
      </c>
      <c r="H730" s="511"/>
      <c r="I730" s="512"/>
    </row>
    <row r="731" spans="2:9">
      <c r="B731" s="26"/>
      <c r="C731" s="7"/>
      <c r="D731" s="32"/>
      <c r="E731" s="5" t="s">
        <v>190</v>
      </c>
      <c r="F731" s="5" t="s">
        <v>52</v>
      </c>
      <c r="G731" s="2" t="s">
        <v>1334</v>
      </c>
      <c r="H731" s="511"/>
      <c r="I731" s="512"/>
    </row>
    <row r="732" spans="2:9">
      <c r="B732" s="26"/>
      <c r="C732" s="705"/>
      <c r="D732" s="708"/>
      <c r="E732" s="5" t="s">
        <v>190</v>
      </c>
      <c r="F732" s="5" t="s">
        <v>391</v>
      </c>
      <c r="G732" s="2" t="s">
        <v>2158</v>
      </c>
      <c r="H732" s="525"/>
      <c r="I732" s="526"/>
    </row>
    <row r="733" spans="2:9">
      <c r="B733" s="26"/>
      <c r="C733" s="705"/>
      <c r="D733" s="708"/>
      <c r="E733" s="5" t="s">
        <v>190</v>
      </c>
      <c r="F733" s="5" t="s">
        <v>393</v>
      </c>
      <c r="G733" s="2" t="s">
        <v>2159</v>
      </c>
      <c r="H733" s="525"/>
      <c r="I733" s="526"/>
    </row>
    <row r="734" spans="2:9">
      <c r="B734" s="2"/>
      <c r="C734" s="705"/>
      <c r="D734" s="708"/>
      <c r="E734" s="5" t="s">
        <v>190</v>
      </c>
      <c r="F734" s="5" t="s">
        <v>395</v>
      </c>
      <c r="G734" s="2" t="s">
        <v>2155</v>
      </c>
      <c r="H734" s="607"/>
      <c r="I734" s="608"/>
    </row>
    <row r="735" spans="2:9">
      <c r="B735" s="2"/>
      <c r="C735" s="705"/>
      <c r="D735" s="708"/>
      <c r="E735" s="5" t="s">
        <v>190</v>
      </c>
      <c r="F735" s="5" t="s">
        <v>397</v>
      </c>
      <c r="G735" s="2" t="s">
        <v>2156</v>
      </c>
      <c r="H735" s="607"/>
      <c r="I735" s="608"/>
    </row>
    <row r="736" spans="2:9">
      <c r="B736" s="26"/>
      <c r="C736" s="7"/>
      <c r="D736" s="32"/>
      <c r="E736" s="5"/>
      <c r="F736" s="5" t="s">
        <v>36</v>
      </c>
      <c r="G736" s="2" t="s">
        <v>258</v>
      </c>
      <c r="H736" s="511"/>
      <c r="I736" s="512"/>
    </row>
    <row r="737" spans="2:9">
      <c r="B737" s="26"/>
      <c r="C737" s="7"/>
      <c r="D737" s="32"/>
      <c r="E737" s="5"/>
      <c r="F737" s="5" t="s">
        <v>37</v>
      </c>
      <c r="G737" s="2" t="s">
        <v>253</v>
      </c>
      <c r="H737" s="511"/>
      <c r="I737" s="512"/>
    </row>
    <row r="738" spans="2:9">
      <c r="B738" s="26"/>
      <c r="C738" s="7"/>
      <c r="D738" s="32"/>
      <c r="E738" s="5"/>
      <c r="F738" s="5" t="s">
        <v>38</v>
      </c>
      <c r="G738" s="2" t="s">
        <v>53</v>
      </c>
      <c r="H738" s="511"/>
      <c r="I738" s="512"/>
    </row>
    <row r="739" spans="2:9">
      <c r="B739" s="26"/>
      <c r="C739" s="7"/>
      <c r="D739" s="32"/>
      <c r="E739" s="5"/>
      <c r="F739" s="5" t="s">
        <v>39</v>
      </c>
      <c r="G739" s="2" t="s">
        <v>255</v>
      </c>
      <c r="H739" s="511"/>
      <c r="I739" s="512"/>
    </row>
    <row r="740" spans="2:9">
      <c r="B740" s="26"/>
      <c r="C740" s="7"/>
      <c r="D740" s="32"/>
      <c r="E740" s="5"/>
      <c r="F740" s="5" t="s">
        <v>40</v>
      </c>
      <c r="G740" s="2" t="s">
        <v>256</v>
      </c>
      <c r="H740" s="511"/>
      <c r="I740" s="512"/>
    </row>
    <row r="741" spans="2:9" ht="69.75" customHeight="1">
      <c r="B741" s="2" t="s">
        <v>981</v>
      </c>
      <c r="C741" s="7" t="s">
        <v>171</v>
      </c>
      <c r="D741" s="31">
        <v>67</v>
      </c>
      <c r="E741" s="27"/>
      <c r="F741" s="27"/>
      <c r="G741" s="15" t="s">
        <v>2536</v>
      </c>
      <c r="H741" s="797" t="s">
        <v>2224</v>
      </c>
      <c r="I741" s="798"/>
    </row>
    <row r="742" spans="2:9">
      <c r="B742" s="26"/>
      <c r="C742" s="7"/>
      <c r="D742" s="32"/>
      <c r="E742" s="5"/>
      <c r="F742" s="5"/>
      <c r="G742" s="4" t="s">
        <v>0</v>
      </c>
      <c r="H742" s="513"/>
      <c r="I742" s="514"/>
    </row>
    <row r="743" spans="2:9">
      <c r="B743" s="26"/>
      <c r="C743" s="7"/>
      <c r="D743" s="32"/>
      <c r="E743" s="5"/>
      <c r="F743" s="5" t="s">
        <v>36</v>
      </c>
      <c r="G743" s="2" t="s">
        <v>1335</v>
      </c>
      <c r="H743" s="511"/>
      <c r="I743" s="512"/>
    </row>
    <row r="744" spans="2:9">
      <c r="B744" s="26"/>
      <c r="C744" s="7"/>
      <c r="D744" s="32"/>
      <c r="E744" s="5"/>
      <c r="F744" s="5" t="s">
        <v>37</v>
      </c>
      <c r="G744" s="2" t="s">
        <v>1336</v>
      </c>
      <c r="H744" s="511"/>
      <c r="I744" s="512"/>
    </row>
    <row r="745" spans="2:9">
      <c r="B745" s="26"/>
      <c r="C745" s="7"/>
      <c r="D745" s="32"/>
      <c r="E745" s="5"/>
      <c r="F745" s="5" t="s">
        <v>14</v>
      </c>
      <c r="G745" s="2" t="s">
        <v>1337</v>
      </c>
      <c r="H745" s="511"/>
      <c r="I745" s="512"/>
    </row>
    <row r="746" spans="2:9">
      <c r="B746" s="26"/>
      <c r="C746" s="7"/>
      <c r="D746" s="32"/>
      <c r="E746" s="5"/>
      <c r="F746" s="5" t="s">
        <v>15</v>
      </c>
      <c r="G746" s="2" t="s">
        <v>1338</v>
      </c>
      <c r="H746" s="511"/>
      <c r="I746" s="512"/>
    </row>
    <row r="747" spans="2:9">
      <c r="B747" s="26"/>
      <c r="C747" s="7"/>
      <c r="D747" s="32"/>
      <c r="E747" s="5"/>
      <c r="F747" s="5" t="s">
        <v>16</v>
      </c>
      <c r="G747" s="2" t="s">
        <v>1339</v>
      </c>
      <c r="H747" s="511"/>
      <c r="I747" s="512"/>
    </row>
    <row r="748" spans="2:9" ht="30">
      <c r="B748" s="26"/>
      <c r="C748" s="7"/>
      <c r="D748" s="33"/>
      <c r="E748" s="16"/>
      <c r="F748" s="16"/>
      <c r="G748" s="17" t="s">
        <v>2467</v>
      </c>
      <c r="H748" s="517"/>
      <c r="I748" s="518"/>
    </row>
    <row r="749" spans="2:9" ht="60" customHeight="1">
      <c r="B749" s="26" t="s">
        <v>168</v>
      </c>
      <c r="C749" s="7" t="s">
        <v>171</v>
      </c>
      <c r="D749" s="31">
        <v>68</v>
      </c>
      <c r="E749" s="27"/>
      <c r="F749" s="27"/>
      <c r="G749" s="15" t="s">
        <v>2455</v>
      </c>
      <c r="H749" s="797" t="s">
        <v>2224</v>
      </c>
      <c r="I749" s="798"/>
    </row>
    <row r="750" spans="2:9">
      <c r="B750" s="26"/>
      <c r="C750" s="7"/>
      <c r="D750" s="32"/>
      <c r="E750" s="5"/>
      <c r="F750" s="5"/>
      <c r="G750" s="14" t="s">
        <v>174</v>
      </c>
      <c r="H750" s="513"/>
      <c r="I750" s="514"/>
    </row>
    <row r="751" spans="2:9">
      <c r="B751" s="26"/>
      <c r="C751" s="7"/>
      <c r="D751" s="32"/>
      <c r="E751" s="5"/>
      <c r="F751" s="5" t="s">
        <v>36</v>
      </c>
      <c r="G751" s="2" t="s">
        <v>341</v>
      </c>
      <c r="H751" s="511"/>
      <c r="I751" s="512"/>
    </row>
    <row r="752" spans="2:9">
      <c r="B752" s="26"/>
      <c r="C752" s="7"/>
      <c r="D752" s="32"/>
      <c r="E752" s="5"/>
      <c r="F752" s="5" t="s">
        <v>37</v>
      </c>
      <c r="G752" s="2" t="s">
        <v>342</v>
      </c>
      <c r="H752" s="511"/>
      <c r="I752" s="512"/>
    </row>
    <row r="753" spans="2:10" s="601" customFormat="1">
      <c r="B753" s="26" t="s">
        <v>168</v>
      </c>
      <c r="C753" s="7" t="s">
        <v>171</v>
      </c>
      <c r="D753" s="31">
        <v>69</v>
      </c>
      <c r="E753" s="27"/>
      <c r="F753" s="27"/>
      <c r="G753" s="599" t="s">
        <v>2009</v>
      </c>
      <c r="H753" s="797" t="s">
        <v>2492</v>
      </c>
      <c r="I753" s="798"/>
      <c r="J753" s="25"/>
    </row>
    <row r="754" spans="2:10" s="601" customFormat="1">
      <c r="B754" s="26"/>
      <c r="C754" s="7"/>
      <c r="D754" s="32"/>
      <c r="E754" s="5"/>
      <c r="F754" s="5"/>
      <c r="G754" s="4" t="s">
        <v>174</v>
      </c>
      <c r="H754" s="513"/>
      <c r="I754" s="514"/>
      <c r="J754" s="25"/>
    </row>
    <row r="755" spans="2:10" s="601" customFormat="1">
      <c r="B755" s="26"/>
      <c r="C755" s="7"/>
      <c r="D755" s="32"/>
      <c r="E755" s="5"/>
      <c r="F755" s="5" t="s">
        <v>36</v>
      </c>
      <c r="G755" s="2" t="s">
        <v>1879</v>
      </c>
      <c r="H755" s="511"/>
      <c r="I755" s="512"/>
      <c r="J755" s="25"/>
    </row>
    <row r="756" spans="2:10" s="601" customFormat="1">
      <c r="B756" s="26"/>
      <c r="C756" s="7"/>
      <c r="D756" s="32"/>
      <c r="E756" s="5"/>
      <c r="F756" s="5" t="s">
        <v>37</v>
      </c>
      <c r="G756" s="2" t="s">
        <v>1880</v>
      </c>
      <c r="H756" s="511"/>
      <c r="I756" s="512"/>
      <c r="J756" s="25"/>
    </row>
    <row r="757" spans="2:10" s="601" customFormat="1" ht="30">
      <c r="B757" s="26" t="s">
        <v>168</v>
      </c>
      <c r="C757" s="7" t="s">
        <v>227</v>
      </c>
      <c r="D757" s="31">
        <v>70</v>
      </c>
      <c r="E757" s="27"/>
      <c r="F757" s="27"/>
      <c r="G757" s="599" t="s">
        <v>2011</v>
      </c>
      <c r="H757" s="797" t="s">
        <v>2493</v>
      </c>
      <c r="I757" s="798"/>
      <c r="J757" s="25"/>
    </row>
    <row r="758" spans="2:10" s="601" customFormat="1">
      <c r="B758" s="26"/>
      <c r="C758" s="7"/>
      <c r="D758" s="32"/>
      <c r="E758" s="5"/>
      <c r="F758" s="5"/>
      <c r="G758" s="4" t="s">
        <v>173</v>
      </c>
      <c r="H758" s="604"/>
      <c r="I758" s="605"/>
      <c r="J758" s="25"/>
    </row>
    <row r="759" spans="2:10" s="601" customFormat="1">
      <c r="B759" s="26"/>
      <c r="C759" s="7"/>
      <c r="D759" s="32"/>
      <c r="E759" s="5"/>
      <c r="F759" s="5" t="s">
        <v>36</v>
      </c>
      <c r="G759" s="2" t="s">
        <v>1881</v>
      </c>
      <c r="H759" s="607"/>
      <c r="I759" s="608"/>
      <c r="J759" s="25"/>
    </row>
    <row r="760" spans="2:10" s="601" customFormat="1">
      <c r="B760" s="26"/>
      <c r="C760" s="7"/>
      <c r="D760" s="32"/>
      <c r="E760" s="5"/>
      <c r="F760" s="5" t="s">
        <v>13</v>
      </c>
      <c r="G760" s="2" t="s">
        <v>1920</v>
      </c>
      <c r="H760" s="607"/>
      <c r="I760" s="608"/>
      <c r="J760" s="25"/>
    </row>
    <row r="761" spans="2:10" s="601" customFormat="1">
      <c r="B761" s="26"/>
      <c r="C761" s="7"/>
      <c r="D761" s="32"/>
      <c r="E761" s="5"/>
      <c r="F761" s="5" t="s">
        <v>14</v>
      </c>
      <c r="G761" s="2" t="s">
        <v>1882</v>
      </c>
      <c r="H761" s="607"/>
      <c r="I761" s="608"/>
      <c r="J761" s="25"/>
    </row>
    <row r="762" spans="2:10" s="601" customFormat="1">
      <c r="B762" s="26"/>
      <c r="C762" s="7"/>
      <c r="D762" s="32"/>
      <c r="E762" s="5"/>
      <c r="F762" s="5" t="s">
        <v>15</v>
      </c>
      <c r="G762" s="2" t="s">
        <v>1883</v>
      </c>
      <c r="H762" s="607"/>
      <c r="I762" s="608"/>
      <c r="J762" s="25"/>
    </row>
    <row r="763" spans="2:10" s="601" customFormat="1">
      <c r="B763" s="26"/>
      <c r="C763" s="7"/>
      <c r="D763" s="32"/>
      <c r="E763" s="5"/>
      <c r="F763" s="5" t="s">
        <v>16</v>
      </c>
      <c r="G763" s="2" t="s">
        <v>1884</v>
      </c>
      <c r="H763" s="607"/>
      <c r="I763" s="608"/>
      <c r="J763" s="25"/>
    </row>
    <row r="764" spans="2:10" s="601" customFormat="1">
      <c r="B764" s="26"/>
      <c r="C764" s="7"/>
      <c r="D764" s="32"/>
      <c r="E764" s="5"/>
      <c r="F764" s="5" t="s">
        <v>17</v>
      </c>
      <c r="G764" s="2" t="s">
        <v>1885</v>
      </c>
      <c r="H764" s="607"/>
      <c r="I764" s="608"/>
      <c r="J764" s="25"/>
    </row>
    <row r="765" spans="2:10" s="601" customFormat="1">
      <c r="B765" s="26"/>
      <c r="C765" s="7"/>
      <c r="D765" s="32"/>
      <c r="E765" s="5"/>
      <c r="F765" s="5" t="s">
        <v>18</v>
      </c>
      <c r="G765" s="2" t="s">
        <v>1886</v>
      </c>
      <c r="H765" s="607"/>
      <c r="I765" s="608"/>
      <c r="J765" s="25"/>
    </row>
    <row r="766" spans="2:10" s="601" customFormat="1">
      <c r="B766" s="26"/>
      <c r="C766" s="7"/>
      <c r="D766" s="32"/>
      <c r="E766" s="5"/>
      <c r="F766" s="5" t="s">
        <v>19</v>
      </c>
      <c r="G766" s="2" t="s">
        <v>1887</v>
      </c>
      <c r="H766" s="607"/>
      <c r="I766" s="608"/>
      <c r="J766" s="25"/>
    </row>
    <row r="767" spans="2:10" s="601" customFormat="1">
      <c r="B767" s="26"/>
      <c r="C767" s="7"/>
      <c r="D767" s="32"/>
      <c r="E767" s="5"/>
      <c r="F767" s="5" t="s">
        <v>20</v>
      </c>
      <c r="G767" s="2" t="s">
        <v>1435</v>
      </c>
      <c r="H767" s="607"/>
      <c r="I767" s="608"/>
      <c r="J767" s="25"/>
    </row>
    <row r="768" spans="2:10" s="601" customFormat="1" ht="30">
      <c r="B768" s="26" t="s">
        <v>168</v>
      </c>
      <c r="C768" s="7" t="s">
        <v>227</v>
      </c>
      <c r="D768" s="31">
        <v>71</v>
      </c>
      <c r="E768" s="27"/>
      <c r="F768" s="27"/>
      <c r="G768" s="599" t="s">
        <v>2456</v>
      </c>
      <c r="H768" s="797" t="s">
        <v>2494</v>
      </c>
      <c r="I768" s="798"/>
      <c r="J768" s="25"/>
    </row>
    <row r="769" spans="2:10" s="601" customFormat="1">
      <c r="B769" s="26"/>
      <c r="C769" s="7"/>
      <c r="D769" s="32"/>
      <c r="E769" s="5"/>
      <c r="F769" s="5"/>
      <c r="G769" s="4" t="s">
        <v>173</v>
      </c>
      <c r="H769" s="604"/>
      <c r="I769" s="605"/>
      <c r="J769" s="25"/>
    </row>
    <row r="770" spans="2:10" s="601" customFormat="1">
      <c r="B770" s="26"/>
      <c r="C770" s="7"/>
      <c r="D770" s="32"/>
      <c r="E770" s="5"/>
      <c r="F770" s="5" t="s">
        <v>36</v>
      </c>
      <c r="G770" s="2" t="s">
        <v>1881</v>
      </c>
      <c r="H770" s="607"/>
      <c r="I770" s="608"/>
      <c r="J770" s="25"/>
    </row>
    <row r="771" spans="2:10" s="601" customFormat="1">
      <c r="B771" s="26"/>
      <c r="C771" s="7"/>
      <c r="D771" s="32"/>
      <c r="E771" s="5"/>
      <c r="F771" s="5" t="s">
        <v>13</v>
      </c>
      <c r="G771" s="2" t="s">
        <v>1920</v>
      </c>
      <c r="H771" s="607"/>
      <c r="I771" s="608"/>
      <c r="J771" s="25"/>
    </row>
    <row r="772" spans="2:10" s="601" customFormat="1">
      <c r="B772" s="26"/>
      <c r="C772" s="7"/>
      <c r="D772" s="32"/>
      <c r="E772" s="5"/>
      <c r="F772" s="5" t="s">
        <v>14</v>
      </c>
      <c r="G772" s="2" t="s">
        <v>1882</v>
      </c>
      <c r="H772" s="607"/>
      <c r="I772" s="608"/>
      <c r="J772" s="25"/>
    </row>
    <row r="773" spans="2:10" s="601" customFormat="1">
      <c r="B773" s="26"/>
      <c r="C773" s="7"/>
      <c r="D773" s="32"/>
      <c r="E773" s="5"/>
      <c r="F773" s="5" t="s">
        <v>15</v>
      </c>
      <c r="G773" s="2" t="s">
        <v>1883</v>
      </c>
      <c r="H773" s="607"/>
      <c r="I773" s="608"/>
      <c r="J773" s="25"/>
    </row>
    <row r="774" spans="2:10" s="601" customFormat="1">
      <c r="B774" s="26"/>
      <c r="C774" s="7"/>
      <c r="D774" s="32"/>
      <c r="E774" s="5"/>
      <c r="F774" s="5" t="s">
        <v>16</v>
      </c>
      <c r="G774" s="2" t="s">
        <v>1884</v>
      </c>
      <c r="H774" s="607"/>
      <c r="I774" s="608"/>
      <c r="J774" s="25"/>
    </row>
    <row r="775" spans="2:10" s="601" customFormat="1">
      <c r="B775" s="26"/>
      <c r="C775" s="7"/>
      <c r="D775" s="32"/>
      <c r="E775" s="5"/>
      <c r="F775" s="5" t="s">
        <v>17</v>
      </c>
      <c r="G775" s="2" t="s">
        <v>1885</v>
      </c>
      <c r="H775" s="607"/>
      <c r="I775" s="608"/>
      <c r="J775" s="25"/>
    </row>
    <row r="776" spans="2:10" s="601" customFormat="1">
      <c r="B776" s="26"/>
      <c r="C776" s="7"/>
      <c r="D776" s="32"/>
      <c r="E776" s="5"/>
      <c r="F776" s="5" t="s">
        <v>18</v>
      </c>
      <c r="G776" s="2" t="s">
        <v>1886</v>
      </c>
      <c r="H776" s="607"/>
      <c r="I776" s="608"/>
      <c r="J776" s="25"/>
    </row>
    <row r="777" spans="2:10" s="601" customFormat="1">
      <c r="B777" s="26"/>
      <c r="C777" s="7"/>
      <c r="D777" s="32"/>
      <c r="E777" s="5"/>
      <c r="F777" s="5" t="s">
        <v>19</v>
      </c>
      <c r="G777" s="2" t="s">
        <v>1887</v>
      </c>
      <c r="H777" s="607"/>
      <c r="I777" s="608"/>
      <c r="J777" s="25"/>
    </row>
    <row r="778" spans="2:10" s="601" customFormat="1">
      <c r="B778" s="26"/>
      <c r="C778" s="7"/>
      <c r="D778" s="32"/>
      <c r="E778" s="5"/>
      <c r="F778" s="5" t="s">
        <v>20</v>
      </c>
      <c r="G778" s="2" t="s">
        <v>1888</v>
      </c>
      <c r="H778" s="607"/>
      <c r="I778" s="608"/>
      <c r="J778" s="25"/>
    </row>
    <row r="779" spans="2:10" s="601" customFormat="1">
      <c r="B779" s="26"/>
      <c r="C779" s="7"/>
      <c r="D779" s="32"/>
      <c r="E779" s="5"/>
      <c r="F779" s="5" t="s">
        <v>21</v>
      </c>
      <c r="G779" s="2" t="s">
        <v>1889</v>
      </c>
      <c r="H779" s="607"/>
      <c r="I779" s="608"/>
      <c r="J779" s="25"/>
    </row>
    <row r="780" spans="2:10" s="601" customFormat="1">
      <c r="B780" s="26"/>
      <c r="C780" s="7"/>
      <c r="D780" s="32"/>
      <c r="E780" s="5"/>
      <c r="F780" s="5" t="s">
        <v>22</v>
      </c>
      <c r="G780" s="2" t="s">
        <v>1435</v>
      </c>
      <c r="H780" s="607"/>
      <c r="I780" s="608"/>
      <c r="J780" s="25"/>
    </row>
    <row r="781" spans="2:10" ht="45">
      <c r="B781" s="26"/>
      <c r="C781" s="7"/>
      <c r="D781" s="33"/>
      <c r="E781" s="16"/>
      <c r="F781" s="16"/>
      <c r="G781" s="626" t="s">
        <v>2468</v>
      </c>
      <c r="H781" s="517"/>
      <c r="I781" s="527"/>
    </row>
    <row r="782" spans="2:10">
      <c r="B782" s="26" t="s">
        <v>168</v>
      </c>
      <c r="C782" s="7" t="s">
        <v>171</v>
      </c>
      <c r="D782" s="31" t="s">
        <v>2495</v>
      </c>
      <c r="E782" s="27"/>
      <c r="F782" s="27"/>
      <c r="G782" s="15" t="s">
        <v>1986</v>
      </c>
      <c r="H782" s="797" t="s">
        <v>2494</v>
      </c>
      <c r="I782" s="798"/>
    </row>
    <row r="783" spans="2:10">
      <c r="B783" s="26"/>
      <c r="C783" s="7"/>
      <c r="D783" s="32"/>
      <c r="E783" s="5"/>
      <c r="F783" s="5"/>
      <c r="G783" s="14" t="s">
        <v>174</v>
      </c>
      <c r="H783" s="513"/>
      <c r="I783" s="514"/>
    </row>
    <row r="784" spans="2:10">
      <c r="B784" s="26"/>
      <c r="C784" s="7"/>
      <c r="D784" s="32"/>
      <c r="E784" s="5"/>
      <c r="F784" s="5" t="s">
        <v>36</v>
      </c>
      <c r="G784" s="2" t="s">
        <v>1864</v>
      </c>
      <c r="H784" s="511"/>
      <c r="I784" s="512"/>
    </row>
    <row r="785" spans="2:9">
      <c r="B785" s="26"/>
      <c r="C785" s="7"/>
      <c r="D785" s="32"/>
      <c r="E785" s="5"/>
      <c r="F785" s="5" t="s">
        <v>37</v>
      </c>
      <c r="G785" s="2" t="s">
        <v>1865</v>
      </c>
      <c r="H785" s="511"/>
      <c r="I785" s="512"/>
    </row>
    <row r="786" spans="2:9">
      <c r="B786" s="26"/>
      <c r="C786" s="7"/>
      <c r="D786" s="32"/>
      <c r="E786" s="5"/>
      <c r="F786" s="5" t="s">
        <v>38</v>
      </c>
      <c r="G786" s="2" t="s">
        <v>1866</v>
      </c>
      <c r="H786" s="511"/>
      <c r="I786" s="512"/>
    </row>
    <row r="787" spans="2:9">
      <c r="B787" s="26"/>
      <c r="C787" s="7"/>
      <c r="D787" s="32"/>
      <c r="E787" s="5"/>
      <c r="F787" s="5" t="s">
        <v>39</v>
      </c>
      <c r="G787" s="2" t="s">
        <v>1867</v>
      </c>
      <c r="H787" s="511"/>
      <c r="I787" s="512"/>
    </row>
    <row r="788" spans="2:9">
      <c r="B788" s="26"/>
      <c r="C788" s="7"/>
      <c r="D788" s="32"/>
      <c r="E788" s="5"/>
      <c r="F788" s="5" t="s">
        <v>40</v>
      </c>
      <c r="G788" s="2" t="s">
        <v>1839</v>
      </c>
      <c r="H788" s="511"/>
      <c r="I788" s="512"/>
    </row>
    <row r="789" spans="2:9">
      <c r="B789" s="26"/>
      <c r="C789" s="7"/>
      <c r="D789" s="32"/>
      <c r="E789" s="5"/>
      <c r="F789" s="5" t="s">
        <v>41</v>
      </c>
      <c r="G789" s="2" t="s">
        <v>343</v>
      </c>
      <c r="H789" s="511"/>
      <c r="I789" s="512"/>
    </row>
    <row r="790" spans="2:9">
      <c r="B790" s="26"/>
      <c r="C790" s="7"/>
      <c r="D790" s="32"/>
      <c r="E790" s="5"/>
      <c r="F790" s="5" t="s">
        <v>42</v>
      </c>
      <c r="G790" s="2" t="s">
        <v>1937</v>
      </c>
      <c r="H790" s="511"/>
      <c r="I790" s="512"/>
    </row>
    <row r="791" spans="2:9">
      <c r="B791" s="26"/>
      <c r="C791" s="7"/>
      <c r="D791" s="32"/>
      <c r="E791" s="5"/>
      <c r="F791" s="5" t="s">
        <v>19</v>
      </c>
      <c r="G791" s="2" t="s">
        <v>1933</v>
      </c>
      <c r="H791" s="511"/>
      <c r="I791" s="512"/>
    </row>
    <row r="792" spans="2:9" ht="45">
      <c r="B792" s="26"/>
      <c r="C792" s="7"/>
      <c r="D792" s="33"/>
      <c r="E792" s="16"/>
      <c r="F792" s="16"/>
      <c r="G792" s="626" t="s">
        <v>2468</v>
      </c>
      <c r="H792" s="517"/>
      <c r="I792" s="527"/>
    </row>
    <row r="793" spans="2:9" ht="15" customHeight="1">
      <c r="B793" s="26" t="s">
        <v>168</v>
      </c>
      <c r="C793" s="7" t="s">
        <v>171</v>
      </c>
      <c r="D793" s="31" t="s">
        <v>2496</v>
      </c>
      <c r="E793" s="27"/>
      <c r="F793" s="27"/>
      <c r="G793" s="15" t="s">
        <v>1985</v>
      </c>
      <c r="H793" s="797" t="s">
        <v>2494</v>
      </c>
      <c r="I793" s="798"/>
    </row>
    <row r="794" spans="2:9">
      <c r="B794" s="26"/>
      <c r="C794" s="7"/>
      <c r="D794" s="32"/>
      <c r="E794" s="5"/>
      <c r="F794" s="5"/>
      <c r="G794" s="14" t="s">
        <v>174</v>
      </c>
      <c r="H794" s="513"/>
      <c r="I794" s="514"/>
    </row>
    <row r="795" spans="2:9">
      <c r="B795" s="26"/>
      <c r="C795" s="7"/>
      <c r="D795" s="32"/>
      <c r="E795" s="5"/>
      <c r="F795" s="5" t="s">
        <v>36</v>
      </c>
      <c r="G795" s="2" t="s">
        <v>353</v>
      </c>
      <c r="H795" s="511"/>
      <c r="I795" s="512"/>
    </row>
    <row r="796" spans="2:9">
      <c r="B796" s="26"/>
      <c r="C796" s="7"/>
      <c r="D796" s="32"/>
      <c r="E796" s="5"/>
      <c r="F796" s="5" t="s">
        <v>37</v>
      </c>
      <c r="G796" s="2" t="s">
        <v>354</v>
      </c>
      <c r="H796" s="511"/>
      <c r="I796" s="512"/>
    </row>
    <row r="797" spans="2:9" ht="45">
      <c r="B797" s="26"/>
      <c r="C797" s="7"/>
      <c r="D797" s="33"/>
      <c r="E797" s="16"/>
      <c r="F797" s="16"/>
      <c r="G797" s="626" t="s">
        <v>2469</v>
      </c>
      <c r="H797" s="517"/>
      <c r="I797" s="527"/>
    </row>
    <row r="798" spans="2:9" ht="29.25" customHeight="1">
      <c r="B798" s="26" t="s">
        <v>168</v>
      </c>
      <c r="C798" s="7" t="s">
        <v>171</v>
      </c>
      <c r="D798" s="31" t="s">
        <v>2497</v>
      </c>
      <c r="E798" s="27"/>
      <c r="F798" s="27"/>
      <c r="G798" s="15" t="s">
        <v>1984</v>
      </c>
      <c r="H798" s="797" t="s">
        <v>2498</v>
      </c>
      <c r="I798" s="798"/>
    </row>
    <row r="799" spans="2:9">
      <c r="B799" s="26"/>
      <c r="C799" s="7"/>
      <c r="D799" s="32"/>
      <c r="E799" s="5"/>
      <c r="F799" s="5"/>
      <c r="G799" s="14" t="s">
        <v>174</v>
      </c>
      <c r="H799" s="513"/>
      <c r="I799" s="514"/>
    </row>
    <row r="800" spans="2:9">
      <c r="B800" s="26"/>
      <c r="C800" s="7"/>
      <c r="D800" s="32"/>
      <c r="E800" s="5"/>
      <c r="F800" s="5" t="s">
        <v>36</v>
      </c>
      <c r="G800" s="2" t="s">
        <v>1870</v>
      </c>
      <c r="H800" s="511"/>
      <c r="I800" s="512"/>
    </row>
    <row r="801" spans="2:9">
      <c r="B801" s="26"/>
      <c r="C801" s="7"/>
      <c r="D801" s="32"/>
      <c r="E801" s="5"/>
      <c r="F801" s="5" t="s">
        <v>13</v>
      </c>
      <c r="G801" s="2" t="s">
        <v>1871</v>
      </c>
      <c r="H801" s="511"/>
      <c r="I801" s="512"/>
    </row>
    <row r="802" spans="2:9">
      <c r="B802" s="26"/>
      <c r="C802" s="7"/>
      <c r="D802" s="32"/>
      <c r="E802" s="5"/>
      <c r="F802" s="5" t="s">
        <v>14</v>
      </c>
      <c r="G802" s="2" t="s">
        <v>2013</v>
      </c>
      <c r="H802" s="509"/>
      <c r="I802" s="510"/>
    </row>
    <row r="803" spans="2:9">
      <c r="B803" s="26"/>
      <c r="C803" s="7"/>
      <c r="D803" s="32"/>
      <c r="E803" s="5"/>
      <c r="F803" s="5" t="s">
        <v>15</v>
      </c>
      <c r="G803" s="2" t="s">
        <v>2058</v>
      </c>
      <c r="H803" s="507"/>
      <c r="I803" s="508"/>
    </row>
    <row r="804" spans="2:9">
      <c r="B804" s="26"/>
      <c r="C804" s="7"/>
      <c r="D804" s="32"/>
      <c r="E804" s="5"/>
      <c r="F804" s="5" t="s">
        <v>16</v>
      </c>
      <c r="G804" s="2" t="s">
        <v>1621</v>
      </c>
      <c r="H804" s="507"/>
      <c r="I804" s="508"/>
    </row>
    <row r="805" spans="2:9">
      <c r="B805" s="26"/>
      <c r="C805" s="7"/>
      <c r="D805" s="32"/>
      <c r="E805" s="5"/>
      <c r="F805" s="5" t="s">
        <v>17</v>
      </c>
      <c r="G805" s="2" t="s">
        <v>1647</v>
      </c>
      <c r="H805" s="511"/>
      <c r="I805" s="512"/>
    </row>
    <row r="806" spans="2:9">
      <c r="B806" s="26"/>
      <c r="C806" s="7"/>
      <c r="D806" s="32"/>
      <c r="E806" s="5"/>
      <c r="F806" s="5" t="s">
        <v>18</v>
      </c>
      <c r="G806" s="2" t="s">
        <v>2014</v>
      </c>
      <c r="H806" s="511"/>
      <c r="I806" s="512"/>
    </row>
    <row r="807" spans="2:9" ht="30">
      <c r="B807" s="26"/>
      <c r="C807" s="7"/>
      <c r="D807" s="32"/>
      <c r="E807" s="5"/>
      <c r="F807" s="5" t="s">
        <v>19</v>
      </c>
      <c r="G807" s="2" t="s">
        <v>2267</v>
      </c>
      <c r="H807" s="511"/>
      <c r="I807" s="512"/>
    </row>
    <row r="808" spans="2:9">
      <c r="B808" s="26"/>
      <c r="C808" s="7"/>
      <c r="D808" s="32"/>
      <c r="E808" s="5"/>
      <c r="F808" s="5" t="s">
        <v>20</v>
      </c>
      <c r="G808" s="2" t="s">
        <v>2059</v>
      </c>
      <c r="H808" s="511"/>
      <c r="I808" s="512"/>
    </row>
    <row r="809" spans="2:9">
      <c r="B809" s="26"/>
      <c r="C809" s="7"/>
      <c r="D809" s="32"/>
      <c r="E809" s="5"/>
      <c r="F809" s="5" t="s">
        <v>21</v>
      </c>
      <c r="G809" s="2" t="s">
        <v>357</v>
      </c>
      <c r="H809" s="511"/>
      <c r="I809" s="512"/>
    </row>
    <row r="810" spans="2:9">
      <c r="B810" s="26"/>
      <c r="C810" s="7"/>
      <c r="D810" s="32"/>
      <c r="E810" s="5"/>
      <c r="F810" s="5" t="s">
        <v>22</v>
      </c>
      <c r="G810" s="2" t="s">
        <v>2015</v>
      </c>
      <c r="H810" s="511"/>
      <c r="I810" s="512"/>
    </row>
    <row r="811" spans="2:9">
      <c r="B811" s="26"/>
      <c r="C811" s="7"/>
      <c r="D811" s="32"/>
      <c r="E811" s="5"/>
      <c r="F811" s="5" t="s">
        <v>23</v>
      </c>
      <c r="G811" s="2" t="s">
        <v>2268</v>
      </c>
      <c r="H811" s="511"/>
      <c r="I811" s="512"/>
    </row>
    <row r="812" spans="2:9">
      <c r="B812" s="26"/>
      <c r="C812" s="7"/>
      <c r="D812" s="32"/>
      <c r="E812" s="5"/>
      <c r="F812" s="5" t="s">
        <v>24</v>
      </c>
      <c r="G812" s="2" t="s">
        <v>2016</v>
      </c>
      <c r="H812" s="525"/>
      <c r="I812" s="526"/>
    </row>
    <row r="813" spans="2:9">
      <c r="B813" s="26"/>
      <c r="C813" s="7"/>
      <c r="D813" s="32"/>
      <c r="E813" s="5"/>
      <c r="F813" s="5" t="s">
        <v>27</v>
      </c>
      <c r="G813" s="2" t="s">
        <v>362</v>
      </c>
      <c r="H813" s="507"/>
      <c r="I813" s="508"/>
    </row>
    <row r="814" spans="2:9">
      <c r="B814" s="26"/>
      <c r="C814" s="7"/>
      <c r="D814" s="32"/>
      <c r="E814" s="5"/>
      <c r="F814" s="5" t="s">
        <v>28</v>
      </c>
      <c r="G814" s="2" t="s">
        <v>337</v>
      </c>
      <c r="H814" s="509"/>
      <c r="I814" s="510"/>
    </row>
    <row r="815" spans="2:9">
      <c r="B815" s="26"/>
      <c r="C815" s="7"/>
      <c r="D815" s="33"/>
      <c r="E815" s="16"/>
      <c r="F815" s="16"/>
      <c r="G815" s="626" t="s">
        <v>2017</v>
      </c>
      <c r="H815" s="517"/>
      <c r="I815" s="518"/>
    </row>
    <row r="816" spans="2:9" ht="45">
      <c r="B816" s="26"/>
      <c r="C816" s="7"/>
      <c r="D816" s="33"/>
      <c r="E816" s="16"/>
      <c r="F816" s="16"/>
      <c r="G816" s="626" t="s">
        <v>2468</v>
      </c>
      <c r="H816" s="517"/>
      <c r="I816" s="527"/>
    </row>
    <row r="817" spans="2:10" ht="31.5" customHeight="1">
      <c r="B817" s="26" t="s">
        <v>168</v>
      </c>
      <c r="C817" s="7" t="s">
        <v>171</v>
      </c>
      <c r="D817" s="31" t="s">
        <v>2501</v>
      </c>
      <c r="E817" s="27"/>
      <c r="F817" s="27"/>
      <c r="G817" s="15" t="s">
        <v>1983</v>
      </c>
      <c r="H817" s="797" t="s">
        <v>2499</v>
      </c>
      <c r="I817" s="798"/>
    </row>
    <row r="818" spans="2:10" s="601" customFormat="1">
      <c r="B818" s="26"/>
      <c r="C818" s="7"/>
      <c r="D818" s="32"/>
      <c r="E818" s="5"/>
      <c r="F818" s="5"/>
      <c r="G818" s="4" t="s">
        <v>174</v>
      </c>
      <c r="H818" s="513"/>
      <c r="I818" s="514"/>
      <c r="J818" s="25"/>
    </row>
    <row r="819" spans="2:10" s="601" customFormat="1">
      <c r="B819" s="26"/>
      <c r="C819" s="7"/>
      <c r="D819" s="32"/>
      <c r="E819" s="5"/>
      <c r="F819" s="5" t="s">
        <v>36</v>
      </c>
      <c r="G819" s="2" t="s">
        <v>1915</v>
      </c>
      <c r="H819" s="511"/>
      <c r="I819" s="512"/>
      <c r="J819" s="25"/>
    </row>
    <row r="820" spans="2:10" s="601" customFormat="1">
      <c r="B820" s="26"/>
      <c r="C820" s="7"/>
      <c r="D820" s="32"/>
      <c r="E820" s="5"/>
      <c r="F820" s="5" t="s">
        <v>37</v>
      </c>
      <c r="G820" s="2" t="s">
        <v>1916</v>
      </c>
      <c r="H820" s="511"/>
      <c r="I820" s="512"/>
      <c r="J820" s="25"/>
    </row>
    <row r="821" spans="2:10" s="601" customFormat="1">
      <c r="B821" s="26"/>
      <c r="C821" s="7"/>
      <c r="D821" s="32"/>
      <c r="E821" s="5"/>
      <c r="F821" s="5" t="s">
        <v>38</v>
      </c>
      <c r="G821" s="2" t="s">
        <v>1917</v>
      </c>
      <c r="H821" s="511"/>
      <c r="I821" s="512"/>
      <c r="J821" s="25"/>
    </row>
    <row r="822" spans="2:10" s="601" customFormat="1">
      <c r="B822" s="26"/>
      <c r="C822" s="7"/>
      <c r="D822" s="32"/>
      <c r="E822" s="5"/>
      <c r="F822" s="5" t="s">
        <v>39</v>
      </c>
      <c r="G822" s="2" t="s">
        <v>1918</v>
      </c>
      <c r="H822" s="511"/>
      <c r="I822" s="512"/>
      <c r="J822" s="25"/>
    </row>
    <row r="823" spans="2:10" ht="15" customHeight="1">
      <c r="B823" s="26" t="s">
        <v>168</v>
      </c>
      <c r="C823" s="7" t="s">
        <v>171</v>
      </c>
      <c r="D823" s="31" t="s">
        <v>2503</v>
      </c>
      <c r="E823" s="27"/>
      <c r="F823" s="27"/>
      <c r="G823" s="15" t="s">
        <v>1982</v>
      </c>
      <c r="H823" s="797" t="s">
        <v>2494</v>
      </c>
      <c r="I823" s="798"/>
    </row>
    <row r="824" spans="2:10">
      <c r="B824" s="26"/>
      <c r="C824" s="7"/>
      <c r="D824" s="32"/>
      <c r="E824" s="5"/>
      <c r="F824" s="5"/>
      <c r="G824" s="14" t="s">
        <v>174</v>
      </c>
      <c r="H824" s="513"/>
      <c r="I824" s="514"/>
    </row>
    <row r="825" spans="2:10">
      <c r="B825" s="26"/>
      <c r="C825" s="7"/>
      <c r="D825" s="32"/>
      <c r="E825" s="5"/>
      <c r="F825" s="5" t="s">
        <v>36</v>
      </c>
      <c r="G825" s="2" t="s">
        <v>1944</v>
      </c>
      <c r="H825" s="511"/>
      <c r="I825" s="512"/>
    </row>
    <row r="826" spans="2:10">
      <c r="B826" s="26"/>
      <c r="C826" s="7"/>
      <c r="D826" s="32"/>
      <c r="E826" s="5"/>
      <c r="F826" s="5" t="s">
        <v>37</v>
      </c>
      <c r="G826" s="2" t="s">
        <v>1945</v>
      </c>
      <c r="H826" s="511"/>
      <c r="I826" s="512"/>
    </row>
    <row r="827" spans="2:10" ht="30">
      <c r="B827" s="26" t="s">
        <v>168</v>
      </c>
      <c r="C827" s="7" t="s">
        <v>33</v>
      </c>
      <c r="D827" s="31">
        <v>73</v>
      </c>
      <c r="E827" s="27"/>
      <c r="F827" s="27"/>
      <c r="G827" s="29" t="s">
        <v>2457</v>
      </c>
      <c r="H827" s="797" t="s">
        <v>2494</v>
      </c>
      <c r="I827" s="798"/>
    </row>
    <row r="828" spans="2:10">
      <c r="B828" s="26"/>
      <c r="C828" s="7"/>
      <c r="D828" s="32"/>
      <c r="E828" s="5"/>
      <c r="F828" s="5"/>
      <c r="G828" s="14" t="s">
        <v>346</v>
      </c>
      <c r="H828" s="513"/>
      <c r="I828" s="514"/>
    </row>
    <row r="829" spans="2:10" ht="45">
      <c r="B829" s="26"/>
      <c r="C829" s="7"/>
      <c r="D829" s="32"/>
      <c r="E829" s="5"/>
      <c r="F829" s="5"/>
      <c r="G829" s="14" t="s">
        <v>2019</v>
      </c>
      <c r="H829" s="643"/>
      <c r="I829" s="644"/>
    </row>
    <row r="830" spans="2:10">
      <c r="B830" s="26"/>
      <c r="C830" s="7"/>
      <c r="D830" s="32"/>
      <c r="E830" s="5"/>
      <c r="F830" s="5"/>
      <c r="G830" s="2" t="s">
        <v>1543</v>
      </c>
      <c r="H830" s="511"/>
      <c r="I830" s="512"/>
    </row>
    <row r="831" spans="2:10">
      <c r="B831" s="26"/>
      <c r="C831" s="7"/>
      <c r="D831" s="32"/>
      <c r="E831" s="5"/>
      <c r="F831" s="5" t="s">
        <v>36</v>
      </c>
      <c r="G831" s="2" t="s">
        <v>1556</v>
      </c>
      <c r="H831" s="511"/>
      <c r="I831" s="512"/>
    </row>
    <row r="832" spans="2:10" ht="78.75">
      <c r="B832" s="26"/>
      <c r="C832" s="7"/>
      <c r="D832" s="33"/>
      <c r="E832" s="16"/>
      <c r="F832" s="16"/>
      <c r="G832" s="573" t="s">
        <v>2458</v>
      </c>
      <c r="H832" s="517"/>
      <c r="I832" s="756"/>
    </row>
    <row r="833" spans="2:9" ht="24.75">
      <c r="B833" s="307" t="s">
        <v>1603</v>
      </c>
      <c r="C833" s="309"/>
      <c r="D833" s="310"/>
      <c r="E833" s="311"/>
      <c r="F833" s="311"/>
      <c r="G833" s="308"/>
      <c r="H833" s="515"/>
      <c r="I833" s="516"/>
    </row>
    <row r="834" spans="2:9" ht="30">
      <c r="B834" s="26"/>
      <c r="C834" s="7"/>
      <c r="D834" s="33"/>
      <c r="E834" s="16"/>
      <c r="F834" s="16"/>
      <c r="G834" s="17" t="s">
        <v>1979</v>
      </c>
      <c r="H834" s="755" t="s">
        <v>1787</v>
      </c>
      <c r="I834" s="518" t="s">
        <v>2505</v>
      </c>
    </row>
    <row r="835" spans="2:9" ht="28.5">
      <c r="B835" s="2" t="s">
        <v>168</v>
      </c>
      <c r="C835" s="7" t="s">
        <v>171</v>
      </c>
      <c r="D835" s="31">
        <v>74</v>
      </c>
      <c r="E835" s="27"/>
      <c r="F835" s="27"/>
      <c r="G835" s="15" t="s">
        <v>1994</v>
      </c>
      <c r="H835" s="750" t="s">
        <v>1654</v>
      </c>
      <c r="I835" s="520" t="s">
        <v>2505</v>
      </c>
    </row>
    <row r="836" spans="2:9">
      <c r="B836" s="2"/>
      <c r="C836" s="7"/>
      <c r="D836" s="32"/>
      <c r="E836" s="5"/>
      <c r="F836" s="5"/>
      <c r="G836" s="4" t="s">
        <v>0</v>
      </c>
      <c r="H836" s="513"/>
      <c r="I836" s="514"/>
    </row>
    <row r="837" spans="2:9" s="25" customFormat="1">
      <c r="B837" s="2"/>
      <c r="C837" s="7"/>
      <c r="D837" s="32"/>
      <c r="E837" s="5"/>
      <c r="F837" s="5" t="s">
        <v>9</v>
      </c>
      <c r="G837" s="2" t="s">
        <v>403</v>
      </c>
      <c r="H837" s="511"/>
      <c r="I837" s="512"/>
    </row>
    <row r="838" spans="2:9" s="25" customFormat="1">
      <c r="B838" s="2"/>
      <c r="C838" s="7"/>
      <c r="D838" s="32"/>
      <c r="E838" s="5"/>
      <c r="F838" s="5" t="s">
        <v>177</v>
      </c>
      <c r="G838" s="2" t="s">
        <v>1374</v>
      </c>
      <c r="H838" s="511"/>
      <c r="I838" s="512"/>
    </row>
    <row r="839" spans="2:9" s="25" customFormat="1">
      <c r="B839" s="2"/>
      <c r="C839" s="7"/>
      <c r="D839" s="32"/>
      <c r="E839" s="5"/>
      <c r="F839" s="5" t="s">
        <v>193</v>
      </c>
      <c r="G839" s="2" t="s">
        <v>218</v>
      </c>
      <c r="H839" s="511"/>
      <c r="I839" s="512"/>
    </row>
    <row r="840" spans="2:9" s="25" customFormat="1">
      <c r="B840" s="2"/>
      <c r="C840" s="7"/>
      <c r="D840" s="32"/>
      <c r="E840" s="5"/>
      <c r="F840" s="5" t="s">
        <v>163</v>
      </c>
      <c r="G840" s="2" t="s">
        <v>185</v>
      </c>
      <c r="H840" s="511"/>
      <c r="I840" s="512"/>
    </row>
    <row r="841" spans="2:9" s="25" customFormat="1">
      <c r="B841" s="2"/>
      <c r="C841" s="7"/>
      <c r="D841" s="32"/>
      <c r="E841" s="5"/>
      <c r="F841" s="5" t="s">
        <v>164</v>
      </c>
      <c r="G841" s="2" t="s">
        <v>1375</v>
      </c>
      <c r="H841" s="511"/>
      <c r="I841" s="512"/>
    </row>
    <row r="842" spans="2:9" s="25" customFormat="1">
      <c r="B842" s="2"/>
      <c r="C842" s="7"/>
      <c r="D842" s="32"/>
      <c r="E842" s="5"/>
      <c r="F842" s="5" t="s">
        <v>165</v>
      </c>
      <c r="G842" s="2" t="s">
        <v>404</v>
      </c>
      <c r="H842" s="511"/>
      <c r="I842" s="512"/>
    </row>
    <row r="843" spans="2:9" s="25" customFormat="1">
      <c r="B843" s="2"/>
      <c r="C843" s="7"/>
      <c r="D843" s="32"/>
      <c r="E843" s="5"/>
      <c r="F843" s="5" t="s">
        <v>9</v>
      </c>
      <c r="G843" s="2"/>
      <c r="H843" s="511"/>
      <c r="I843" s="512"/>
    </row>
    <row r="844" spans="2:9" s="25" customFormat="1">
      <c r="B844" s="2"/>
      <c r="C844" s="7"/>
      <c r="D844" s="32"/>
      <c r="E844" s="5"/>
      <c r="F844" s="5" t="s">
        <v>1376</v>
      </c>
      <c r="G844" s="2" t="s">
        <v>180</v>
      </c>
      <c r="H844" s="511"/>
      <c r="I844" s="512"/>
    </row>
    <row r="845" spans="2:9" s="25" customFormat="1">
      <c r="B845" s="2"/>
      <c r="C845" s="7"/>
      <c r="D845" s="32"/>
      <c r="E845" s="5"/>
      <c r="F845" s="5" t="s">
        <v>42</v>
      </c>
      <c r="G845" s="3" t="s">
        <v>2021</v>
      </c>
      <c r="H845" s="634"/>
      <c r="I845" s="635"/>
    </row>
    <row r="846" spans="2:9" ht="28.5">
      <c r="B846" s="2" t="s">
        <v>168</v>
      </c>
      <c r="C846" s="7" t="s">
        <v>171</v>
      </c>
      <c r="D846" s="31">
        <v>75</v>
      </c>
      <c r="E846" s="27"/>
      <c r="F846" s="27"/>
      <c r="G846" s="15" t="s">
        <v>1377</v>
      </c>
      <c r="H846" s="519" t="s">
        <v>2507</v>
      </c>
      <c r="I846" s="520" t="s">
        <v>2505</v>
      </c>
    </row>
    <row r="847" spans="2:9">
      <c r="B847" s="2"/>
      <c r="C847" s="7"/>
      <c r="D847" s="32"/>
      <c r="E847" s="5"/>
      <c r="F847" s="5"/>
      <c r="G847" s="4" t="s">
        <v>0</v>
      </c>
      <c r="H847" s="513"/>
      <c r="I847" s="514"/>
    </row>
    <row r="848" spans="2:9" ht="30">
      <c r="B848" s="2"/>
      <c r="C848" s="7"/>
      <c r="D848" s="32"/>
      <c r="E848" s="5"/>
      <c r="F848" s="5"/>
      <c r="G848" s="4" t="s">
        <v>232</v>
      </c>
      <c r="H848" s="513"/>
      <c r="I848" s="514"/>
    </row>
    <row r="849" spans="2:9" ht="60" customHeight="1">
      <c r="B849" s="2"/>
      <c r="C849" s="7"/>
      <c r="D849" s="32"/>
      <c r="E849" s="5"/>
      <c r="F849" s="5"/>
      <c r="G849" s="4" t="s">
        <v>1378</v>
      </c>
      <c r="H849" s="513"/>
      <c r="I849" s="514"/>
    </row>
    <row r="850" spans="2:9">
      <c r="B850" s="26"/>
      <c r="C850" s="7"/>
      <c r="D850" s="32"/>
      <c r="E850" s="5"/>
      <c r="F850" s="5"/>
      <c r="G850" s="2" t="s">
        <v>145</v>
      </c>
      <c r="H850" s="511"/>
      <c r="I850" s="512"/>
    </row>
    <row r="851" spans="2:9" ht="30">
      <c r="B851" s="2" t="s">
        <v>168</v>
      </c>
      <c r="C851" s="7" t="s">
        <v>171</v>
      </c>
      <c r="D851" s="31">
        <v>76</v>
      </c>
      <c r="E851" s="27"/>
      <c r="F851" s="27"/>
      <c r="G851" s="15" t="s">
        <v>1814</v>
      </c>
      <c r="H851" s="797" t="s">
        <v>2508</v>
      </c>
      <c r="I851" s="798"/>
    </row>
    <row r="852" spans="2:9">
      <c r="B852" s="2"/>
      <c r="C852" s="7"/>
      <c r="D852" s="32"/>
      <c r="E852" s="5"/>
      <c r="F852" s="5"/>
      <c r="G852" s="4" t="s">
        <v>0</v>
      </c>
      <c r="H852" s="513"/>
      <c r="I852" s="514"/>
    </row>
    <row r="853" spans="2:9">
      <c r="B853" s="26"/>
      <c r="C853" s="7"/>
      <c r="D853" s="32"/>
      <c r="E853" s="5"/>
      <c r="F853" s="5" t="s">
        <v>36</v>
      </c>
      <c r="G853" s="2" t="s">
        <v>146</v>
      </c>
      <c r="H853" s="511"/>
      <c r="I853" s="512"/>
    </row>
    <row r="854" spans="2:9">
      <c r="B854" s="26"/>
      <c r="C854" s="7"/>
      <c r="D854" s="32"/>
      <c r="E854" s="5"/>
      <c r="F854" s="5" t="s">
        <v>37</v>
      </c>
      <c r="G854" s="2" t="s">
        <v>147</v>
      </c>
      <c r="H854" s="511"/>
      <c r="I854" s="512"/>
    </row>
    <row r="855" spans="2:9">
      <c r="B855" s="26"/>
      <c r="C855" s="7"/>
      <c r="D855" s="32"/>
      <c r="E855" s="5"/>
      <c r="F855" s="5" t="s">
        <v>14</v>
      </c>
      <c r="G855" s="2" t="s">
        <v>148</v>
      </c>
      <c r="H855" s="511"/>
      <c r="I855" s="512"/>
    </row>
    <row r="856" spans="2:9">
      <c r="B856" s="26"/>
      <c r="C856" s="7"/>
      <c r="D856" s="32"/>
      <c r="E856" s="5"/>
      <c r="F856" s="5" t="s">
        <v>15</v>
      </c>
      <c r="G856" s="2" t="s">
        <v>149</v>
      </c>
      <c r="H856" s="511"/>
      <c r="I856" s="512"/>
    </row>
    <row r="857" spans="2:9">
      <c r="B857" s="26"/>
      <c r="C857" s="7"/>
      <c r="D857" s="32"/>
      <c r="E857" s="5"/>
      <c r="F857" s="5" t="s">
        <v>16</v>
      </c>
      <c r="G857" s="2" t="s">
        <v>150</v>
      </c>
      <c r="H857" s="511"/>
      <c r="I857" s="512"/>
    </row>
    <row r="858" spans="2:9">
      <c r="B858" s="26"/>
      <c r="C858" s="7"/>
      <c r="D858" s="32"/>
      <c r="E858" s="5"/>
      <c r="F858" s="5" t="s">
        <v>17</v>
      </c>
      <c r="G858" s="2" t="s">
        <v>151</v>
      </c>
      <c r="H858" s="511"/>
      <c r="I858" s="512"/>
    </row>
    <row r="859" spans="2:9">
      <c r="B859" s="26"/>
      <c r="C859" s="7"/>
      <c r="D859" s="32"/>
      <c r="E859" s="5"/>
      <c r="F859" s="5" t="s">
        <v>18</v>
      </c>
      <c r="G859" s="2" t="s">
        <v>152</v>
      </c>
      <c r="H859" s="511"/>
      <c r="I859" s="512"/>
    </row>
    <row r="860" spans="2:9">
      <c r="B860" s="26"/>
      <c r="C860" s="7"/>
      <c r="D860" s="32"/>
      <c r="E860" s="5"/>
      <c r="F860" s="5" t="s">
        <v>19</v>
      </c>
      <c r="G860" s="2" t="s">
        <v>153</v>
      </c>
      <c r="H860" s="511"/>
      <c r="I860" s="512"/>
    </row>
    <row r="861" spans="2:9">
      <c r="B861" s="26"/>
      <c r="C861" s="7"/>
      <c r="D861" s="32"/>
      <c r="E861" s="5"/>
      <c r="F861" s="5" t="s">
        <v>20</v>
      </c>
      <c r="G861" s="2" t="s">
        <v>154</v>
      </c>
      <c r="H861" s="511"/>
      <c r="I861" s="512"/>
    </row>
    <row r="862" spans="2:9">
      <c r="B862" s="26"/>
      <c r="C862" s="7"/>
      <c r="D862" s="32"/>
      <c r="E862" s="5"/>
      <c r="F862" s="5" t="s">
        <v>21</v>
      </c>
      <c r="G862" s="2" t="s">
        <v>155</v>
      </c>
      <c r="H862" s="511"/>
      <c r="I862" s="512"/>
    </row>
    <row r="863" spans="2:9">
      <c r="B863" s="26"/>
      <c r="C863" s="7"/>
      <c r="D863" s="32"/>
      <c r="E863" s="5"/>
      <c r="F863" s="5" t="s">
        <v>22</v>
      </c>
      <c r="G863" s="2" t="s">
        <v>156</v>
      </c>
      <c r="H863" s="511"/>
      <c r="I863" s="512"/>
    </row>
    <row r="864" spans="2:9">
      <c r="B864" s="26"/>
      <c r="C864" s="7"/>
      <c r="D864" s="32"/>
      <c r="E864" s="5"/>
      <c r="F864" s="5" t="s">
        <v>23</v>
      </c>
      <c r="G864" s="2" t="s">
        <v>157</v>
      </c>
      <c r="H864" s="511"/>
      <c r="I864" s="512"/>
    </row>
    <row r="865" spans="2:9">
      <c r="B865" s="26"/>
      <c r="C865" s="7"/>
      <c r="D865" s="32"/>
      <c r="E865" s="5"/>
      <c r="F865" s="5" t="s">
        <v>24</v>
      </c>
      <c r="G865" s="2" t="s">
        <v>158</v>
      </c>
      <c r="H865" s="511"/>
      <c r="I865" s="512"/>
    </row>
    <row r="866" spans="2:9" ht="28.5">
      <c r="B866" s="2" t="s">
        <v>168</v>
      </c>
      <c r="C866" s="7" t="s">
        <v>171</v>
      </c>
      <c r="D866" s="31">
        <v>77</v>
      </c>
      <c r="E866" s="27"/>
      <c r="F866" s="27"/>
      <c r="G866" s="15" t="s">
        <v>1813</v>
      </c>
      <c r="H866" s="519" t="s">
        <v>2507</v>
      </c>
      <c r="I866" s="520" t="s">
        <v>2505</v>
      </c>
    </row>
    <row r="867" spans="2:9">
      <c r="B867" s="2"/>
      <c r="C867" s="7"/>
      <c r="D867" s="32"/>
      <c r="E867" s="5"/>
      <c r="F867" s="5"/>
      <c r="G867" s="4" t="s">
        <v>0</v>
      </c>
      <c r="H867" s="513"/>
      <c r="I867" s="514"/>
    </row>
    <row r="868" spans="2:9" ht="30">
      <c r="B868" s="2"/>
      <c r="C868" s="7"/>
      <c r="D868" s="32"/>
      <c r="E868" s="5"/>
      <c r="F868" s="5"/>
      <c r="G868" s="4" t="s">
        <v>270</v>
      </c>
      <c r="H868" s="513"/>
      <c r="I868" s="514"/>
    </row>
    <row r="869" spans="2:9" ht="58.5" customHeight="1">
      <c r="B869" s="2"/>
      <c r="C869" s="7"/>
      <c r="D869" s="32"/>
      <c r="E869" s="5"/>
      <c r="F869" s="5"/>
      <c r="G869" s="4" t="s">
        <v>1627</v>
      </c>
      <c r="H869" s="513"/>
      <c r="I869" s="514"/>
    </row>
    <row r="870" spans="2:9">
      <c r="B870" s="26"/>
      <c r="C870" s="7"/>
      <c r="D870" s="32"/>
      <c r="E870" s="5"/>
      <c r="F870" s="5"/>
      <c r="G870" s="2" t="s">
        <v>159</v>
      </c>
      <c r="H870" s="511"/>
      <c r="I870" s="512"/>
    </row>
    <row r="871" spans="2:9" ht="28.5">
      <c r="B871" s="26"/>
      <c r="C871" s="7"/>
      <c r="D871" s="33"/>
      <c r="E871" s="16"/>
      <c r="F871" s="16"/>
      <c r="G871" s="17" t="s">
        <v>1379</v>
      </c>
      <c r="H871" s="517" t="s">
        <v>1624</v>
      </c>
      <c r="I871" s="527" t="s">
        <v>2509</v>
      </c>
    </row>
    <row r="872" spans="2:9" ht="57">
      <c r="B872" s="26"/>
      <c r="C872" s="7"/>
      <c r="D872" s="33"/>
      <c r="E872" s="16"/>
      <c r="F872" s="16"/>
      <c r="G872" s="17" t="s">
        <v>1380</v>
      </c>
      <c r="H872" s="517" t="s">
        <v>1624</v>
      </c>
      <c r="I872" s="527" t="s">
        <v>2510</v>
      </c>
    </row>
    <row r="873" spans="2:9" ht="28.5">
      <c r="B873" s="2" t="s">
        <v>1381</v>
      </c>
      <c r="C873" s="7" t="s">
        <v>171</v>
      </c>
      <c r="D873" s="31">
        <v>78</v>
      </c>
      <c r="E873" s="27"/>
      <c r="F873" s="27"/>
      <c r="G873" s="15" t="s">
        <v>1815</v>
      </c>
      <c r="H873" s="519" t="s">
        <v>1624</v>
      </c>
      <c r="I873" s="520" t="s">
        <v>2509</v>
      </c>
    </row>
    <row r="874" spans="2:9">
      <c r="B874" s="26"/>
      <c r="C874" s="7"/>
      <c r="D874" s="32"/>
      <c r="E874" s="5"/>
      <c r="F874" s="5"/>
      <c r="G874" s="4" t="s">
        <v>0</v>
      </c>
      <c r="H874" s="513"/>
      <c r="I874" s="529"/>
    </row>
    <row r="875" spans="2:9" s="25" customFormat="1">
      <c r="B875" s="2"/>
      <c r="C875" s="7"/>
      <c r="D875" s="32"/>
      <c r="E875" s="5"/>
      <c r="F875" s="5" t="s">
        <v>9</v>
      </c>
      <c r="G875" s="2" t="s">
        <v>403</v>
      </c>
      <c r="H875" s="511"/>
      <c r="I875" s="512"/>
    </row>
    <row r="876" spans="2:9" s="25" customFormat="1">
      <c r="B876" s="2"/>
      <c r="C876" s="7"/>
      <c r="D876" s="32"/>
      <c r="E876" s="5"/>
      <c r="F876" s="5" t="s">
        <v>177</v>
      </c>
      <c r="G876" s="2" t="s">
        <v>1374</v>
      </c>
      <c r="H876" s="511"/>
      <c r="I876" s="512"/>
    </row>
    <row r="877" spans="2:9" s="25" customFormat="1">
      <c r="B877" s="2"/>
      <c r="C877" s="7"/>
      <c r="D877" s="32"/>
      <c r="E877" s="5"/>
      <c r="F877" s="5" t="s">
        <v>193</v>
      </c>
      <c r="G877" s="2" t="s">
        <v>218</v>
      </c>
      <c r="H877" s="511"/>
      <c r="I877" s="512"/>
    </row>
    <row r="878" spans="2:9" s="25" customFormat="1">
      <c r="B878" s="2"/>
      <c r="C878" s="7"/>
      <c r="D878" s="32"/>
      <c r="E878" s="5"/>
      <c r="F878" s="5" t="s">
        <v>163</v>
      </c>
      <c r="G878" s="2" t="s">
        <v>185</v>
      </c>
      <c r="H878" s="511"/>
      <c r="I878" s="512"/>
    </row>
    <row r="879" spans="2:9" s="25" customFormat="1">
      <c r="B879" s="2"/>
      <c r="C879" s="7"/>
      <c r="D879" s="32"/>
      <c r="E879" s="5"/>
      <c r="F879" s="5" t="s">
        <v>164</v>
      </c>
      <c r="G879" s="2" t="s">
        <v>1375</v>
      </c>
      <c r="H879" s="511"/>
      <c r="I879" s="512"/>
    </row>
    <row r="880" spans="2:9" s="25" customFormat="1">
      <c r="B880" s="2"/>
      <c r="C880" s="7"/>
      <c r="D880" s="32"/>
      <c r="E880" s="5"/>
      <c r="F880" s="5" t="s">
        <v>165</v>
      </c>
      <c r="G880" s="2" t="s">
        <v>404</v>
      </c>
      <c r="H880" s="511"/>
      <c r="I880" s="512"/>
    </row>
    <row r="881" spans="2:9" s="25" customFormat="1">
      <c r="B881" s="2"/>
      <c r="C881" s="7"/>
      <c r="D881" s="32"/>
      <c r="E881" s="5"/>
      <c r="F881" s="5" t="s">
        <v>9</v>
      </c>
      <c r="G881" s="2"/>
      <c r="H881" s="511"/>
      <c r="I881" s="512"/>
    </row>
    <row r="882" spans="2:9" s="25" customFormat="1">
      <c r="B882" s="2"/>
      <c r="C882" s="7"/>
      <c r="D882" s="32"/>
      <c r="E882" s="5"/>
      <c r="F882" s="5" t="s">
        <v>1376</v>
      </c>
      <c r="G882" s="2" t="s">
        <v>180</v>
      </c>
      <c r="H882" s="511"/>
      <c r="I882" s="753"/>
    </row>
    <row r="883" spans="2:9" s="25" customFormat="1">
      <c r="B883" s="2"/>
      <c r="C883" s="7"/>
      <c r="D883" s="32"/>
      <c r="E883" s="5"/>
      <c r="F883" s="5" t="s">
        <v>42</v>
      </c>
      <c r="G883" s="3" t="s">
        <v>2021</v>
      </c>
      <c r="H883" s="634"/>
      <c r="I883" s="697"/>
    </row>
    <row r="884" spans="2:9" ht="57">
      <c r="B884" s="26"/>
      <c r="C884" s="7"/>
      <c r="D884" s="33"/>
      <c r="E884" s="16"/>
      <c r="F884" s="16"/>
      <c r="G884" s="17" t="s">
        <v>1380</v>
      </c>
      <c r="H884" s="517" t="s">
        <v>1624</v>
      </c>
      <c r="I884" s="527" t="s">
        <v>2510</v>
      </c>
    </row>
    <row r="885" spans="2:9" ht="28.5">
      <c r="B885" s="2" t="s">
        <v>1381</v>
      </c>
      <c r="C885" s="7" t="s">
        <v>171</v>
      </c>
      <c r="D885" s="31">
        <v>79</v>
      </c>
      <c r="E885" s="27"/>
      <c r="F885" s="27"/>
      <c r="G885" s="15" t="s">
        <v>1382</v>
      </c>
      <c r="H885" s="519" t="s">
        <v>2299</v>
      </c>
      <c r="I885" s="528" t="s">
        <v>2509</v>
      </c>
    </row>
    <row r="886" spans="2:9">
      <c r="B886" s="26"/>
      <c r="C886" s="7"/>
      <c r="D886" s="32"/>
      <c r="E886" s="5"/>
      <c r="F886" s="5"/>
      <c r="G886" s="4" t="s">
        <v>0</v>
      </c>
      <c r="H886" s="513"/>
      <c r="I886" s="529"/>
    </row>
    <row r="887" spans="2:9" ht="30">
      <c r="B887" s="26"/>
      <c r="C887" s="7"/>
      <c r="D887" s="32"/>
      <c r="E887" s="5"/>
      <c r="F887" s="5"/>
      <c r="G887" s="4" t="s">
        <v>232</v>
      </c>
      <c r="H887" s="513"/>
      <c r="I887" s="529"/>
    </row>
    <row r="888" spans="2:9" ht="60" customHeight="1">
      <c r="B888" s="26"/>
      <c r="C888" s="7"/>
      <c r="D888" s="32"/>
      <c r="E888" s="5"/>
      <c r="F888" s="5"/>
      <c r="G888" s="4" t="s">
        <v>1378</v>
      </c>
      <c r="H888" s="513"/>
      <c r="I888" s="529"/>
    </row>
    <row r="889" spans="2:9">
      <c r="B889" s="26"/>
      <c r="C889" s="7"/>
      <c r="D889" s="32"/>
      <c r="E889" s="5"/>
      <c r="F889" s="5"/>
      <c r="G889" s="2" t="s">
        <v>145</v>
      </c>
      <c r="H889" s="511"/>
      <c r="I889" s="753"/>
    </row>
    <row r="890" spans="2:9" ht="71.25">
      <c r="B890" s="26"/>
      <c r="C890" s="7"/>
      <c r="D890" s="33"/>
      <c r="E890" s="16"/>
      <c r="F890" s="16"/>
      <c r="G890" s="17" t="s">
        <v>1380</v>
      </c>
      <c r="H890" s="517" t="s">
        <v>1624</v>
      </c>
      <c r="I890" s="527" t="s">
        <v>2511</v>
      </c>
    </row>
    <row r="891" spans="2:9" ht="42.75">
      <c r="B891" s="2" t="s">
        <v>1381</v>
      </c>
      <c r="C891" s="7" t="s">
        <v>171</v>
      </c>
      <c r="D891" s="31">
        <v>80</v>
      </c>
      <c r="E891" s="27"/>
      <c r="F891" s="27"/>
      <c r="G891" s="15" t="s">
        <v>1383</v>
      </c>
      <c r="H891" s="519" t="s">
        <v>2299</v>
      </c>
      <c r="I891" s="528" t="s">
        <v>2512</v>
      </c>
    </row>
    <row r="892" spans="2:9">
      <c r="B892" s="26"/>
      <c r="C892" s="7"/>
      <c r="D892" s="32"/>
      <c r="E892" s="5"/>
      <c r="F892" s="5"/>
      <c r="G892" s="4" t="s">
        <v>0</v>
      </c>
      <c r="H892" s="513"/>
      <c r="I892" s="529"/>
    </row>
    <row r="893" spans="2:9">
      <c r="B893" s="26"/>
      <c r="C893" s="7"/>
      <c r="D893" s="32"/>
      <c r="E893" s="5"/>
      <c r="F893" s="5" t="s">
        <v>36</v>
      </c>
      <c r="G893" s="2" t="s">
        <v>146</v>
      </c>
      <c r="H893" s="511"/>
      <c r="I893" s="753"/>
    </row>
    <row r="894" spans="2:9">
      <c r="B894" s="26"/>
      <c r="C894" s="7"/>
      <c r="D894" s="32"/>
      <c r="E894" s="5"/>
      <c r="F894" s="5" t="s">
        <v>37</v>
      </c>
      <c r="G894" s="2" t="s">
        <v>147</v>
      </c>
      <c r="H894" s="511"/>
      <c r="I894" s="753"/>
    </row>
    <row r="895" spans="2:9">
      <c r="B895" s="26"/>
      <c r="C895" s="7"/>
      <c r="D895" s="32"/>
      <c r="E895" s="5"/>
      <c r="F895" s="5" t="s">
        <v>14</v>
      </c>
      <c r="G895" s="2" t="s">
        <v>148</v>
      </c>
      <c r="H895" s="511"/>
      <c r="I895" s="753"/>
    </row>
    <row r="896" spans="2:9">
      <c r="B896" s="26"/>
      <c r="C896" s="7"/>
      <c r="D896" s="32"/>
      <c r="E896" s="5"/>
      <c r="F896" s="5" t="s">
        <v>15</v>
      </c>
      <c r="G896" s="2" t="s">
        <v>149</v>
      </c>
      <c r="H896" s="511"/>
      <c r="I896" s="512"/>
    </row>
    <row r="897" spans="2:9">
      <c r="B897" s="26"/>
      <c r="C897" s="7"/>
      <c r="D897" s="32"/>
      <c r="E897" s="5"/>
      <c r="F897" s="5" t="s">
        <v>16</v>
      </c>
      <c r="G897" s="2" t="s">
        <v>150</v>
      </c>
      <c r="H897" s="511"/>
      <c r="I897" s="512"/>
    </row>
    <row r="898" spans="2:9">
      <c r="B898" s="26"/>
      <c r="C898" s="7"/>
      <c r="D898" s="32"/>
      <c r="E898" s="5"/>
      <c r="F898" s="5" t="s">
        <v>17</v>
      </c>
      <c r="G898" s="2" t="s">
        <v>151</v>
      </c>
      <c r="H898" s="511"/>
      <c r="I898" s="512"/>
    </row>
    <row r="899" spans="2:9">
      <c r="B899" s="26"/>
      <c r="C899" s="7"/>
      <c r="D899" s="32"/>
      <c r="E899" s="5"/>
      <c r="F899" s="5" t="s">
        <v>18</v>
      </c>
      <c r="G899" s="2" t="s">
        <v>152</v>
      </c>
      <c r="H899" s="511"/>
      <c r="I899" s="512"/>
    </row>
    <row r="900" spans="2:9">
      <c r="B900" s="26"/>
      <c r="C900" s="7"/>
      <c r="D900" s="32"/>
      <c r="E900" s="5"/>
      <c r="F900" s="5" t="s">
        <v>19</v>
      </c>
      <c r="G900" s="2" t="s">
        <v>153</v>
      </c>
      <c r="H900" s="511"/>
      <c r="I900" s="512"/>
    </row>
    <row r="901" spans="2:9">
      <c r="B901" s="26"/>
      <c r="C901" s="7"/>
      <c r="D901" s="32"/>
      <c r="E901" s="5"/>
      <c r="F901" s="5" t="s">
        <v>20</v>
      </c>
      <c r="G901" s="2" t="s">
        <v>154</v>
      </c>
      <c r="H901" s="511"/>
      <c r="I901" s="512"/>
    </row>
    <row r="902" spans="2:9">
      <c r="B902" s="26"/>
      <c r="C902" s="7"/>
      <c r="D902" s="32"/>
      <c r="E902" s="5"/>
      <c r="F902" s="5" t="s">
        <v>21</v>
      </c>
      <c r="G902" s="2" t="s">
        <v>155</v>
      </c>
      <c r="H902" s="511"/>
      <c r="I902" s="512"/>
    </row>
    <row r="903" spans="2:9">
      <c r="B903" s="26"/>
      <c r="C903" s="7"/>
      <c r="D903" s="32"/>
      <c r="E903" s="5"/>
      <c r="F903" s="5" t="s">
        <v>22</v>
      </c>
      <c r="G903" s="2" t="s">
        <v>156</v>
      </c>
      <c r="H903" s="511"/>
      <c r="I903" s="512"/>
    </row>
    <row r="904" spans="2:9">
      <c r="B904" s="26"/>
      <c r="C904" s="7"/>
      <c r="D904" s="32"/>
      <c r="E904" s="5"/>
      <c r="F904" s="5" t="s">
        <v>23</v>
      </c>
      <c r="G904" s="2" t="s">
        <v>157</v>
      </c>
      <c r="H904" s="511"/>
      <c r="I904" s="753"/>
    </row>
    <row r="905" spans="2:9">
      <c r="B905" s="26"/>
      <c r="C905" s="7"/>
      <c r="D905" s="32"/>
      <c r="E905" s="5"/>
      <c r="F905" s="5" t="s">
        <v>24</v>
      </c>
      <c r="G905" s="2" t="s">
        <v>158</v>
      </c>
      <c r="H905" s="511"/>
      <c r="I905" s="753"/>
    </row>
    <row r="906" spans="2:9" ht="57">
      <c r="B906" s="26"/>
      <c r="C906" s="7"/>
      <c r="D906" s="33"/>
      <c r="E906" s="16"/>
      <c r="F906" s="16"/>
      <c r="G906" s="17" t="s">
        <v>1380</v>
      </c>
      <c r="H906" s="517" t="s">
        <v>1624</v>
      </c>
      <c r="I906" s="527" t="s">
        <v>2510</v>
      </c>
    </row>
    <row r="907" spans="2:9" ht="28.5">
      <c r="B907" s="2" t="s">
        <v>1381</v>
      </c>
      <c r="C907" s="7" t="s">
        <v>171</v>
      </c>
      <c r="D907" s="31">
        <v>81</v>
      </c>
      <c r="E907" s="27"/>
      <c r="F907" s="27"/>
      <c r="G907" s="15" t="s">
        <v>1386</v>
      </c>
      <c r="H907" s="519" t="s">
        <v>2299</v>
      </c>
      <c r="I907" s="528" t="s">
        <v>2509</v>
      </c>
    </row>
    <row r="908" spans="2:9">
      <c r="B908" s="26"/>
      <c r="C908" s="7"/>
      <c r="D908" s="32"/>
      <c r="E908" s="5"/>
      <c r="F908" s="5"/>
      <c r="G908" s="4" t="s">
        <v>0</v>
      </c>
      <c r="H908" s="513"/>
      <c r="I908" s="529"/>
    </row>
    <row r="909" spans="2:9" ht="30">
      <c r="B909" s="26"/>
      <c r="C909" s="7"/>
      <c r="D909" s="32"/>
      <c r="E909" s="5"/>
      <c r="F909" s="5"/>
      <c r="G909" s="4" t="s">
        <v>270</v>
      </c>
      <c r="H909" s="513"/>
      <c r="I909" s="529"/>
    </row>
    <row r="910" spans="2:9" ht="66" customHeight="1">
      <c r="B910" s="26"/>
      <c r="C910" s="7"/>
      <c r="D910" s="32"/>
      <c r="E910" s="5"/>
      <c r="F910" s="5"/>
      <c r="G910" s="4" t="s">
        <v>1627</v>
      </c>
      <c r="H910" s="513"/>
      <c r="I910" s="529"/>
    </row>
    <row r="911" spans="2:9">
      <c r="B911" s="26"/>
      <c r="C911" s="7"/>
      <c r="D911" s="32"/>
      <c r="E911" s="5"/>
      <c r="F911" s="5"/>
      <c r="G911" s="2" t="s">
        <v>1387</v>
      </c>
      <c r="H911" s="511"/>
      <c r="I911" s="753"/>
    </row>
    <row r="912" spans="2:9" ht="57">
      <c r="B912" s="26"/>
      <c r="C912" s="7"/>
      <c r="D912" s="33"/>
      <c r="E912" s="16"/>
      <c r="F912" s="16"/>
      <c r="G912" s="17" t="s">
        <v>1380</v>
      </c>
      <c r="H912" s="517" t="s">
        <v>1624</v>
      </c>
      <c r="I912" s="527" t="s">
        <v>2510</v>
      </c>
    </row>
    <row r="913" spans="2:9" ht="28.5">
      <c r="B913" s="2" t="s">
        <v>168</v>
      </c>
      <c r="C913" s="7" t="s">
        <v>33</v>
      </c>
      <c r="D913" s="31">
        <v>82</v>
      </c>
      <c r="E913" s="27"/>
      <c r="F913" s="27"/>
      <c r="G913" s="15" t="s">
        <v>1826</v>
      </c>
      <c r="H913" s="519" t="s">
        <v>2299</v>
      </c>
      <c r="I913" s="528" t="s">
        <v>2509</v>
      </c>
    </row>
    <row r="914" spans="2:9">
      <c r="B914" s="2"/>
      <c r="C914" s="7"/>
      <c r="D914" s="32"/>
      <c r="E914" s="5"/>
      <c r="F914" s="5"/>
      <c r="G914" s="4" t="s">
        <v>1</v>
      </c>
      <c r="H914" s="513"/>
      <c r="I914" s="529"/>
    </row>
    <row r="915" spans="2:9" ht="30">
      <c r="B915" s="26"/>
      <c r="C915" s="7"/>
      <c r="D915" s="32"/>
      <c r="E915" s="5"/>
      <c r="F915" s="5"/>
      <c r="G915" s="4" t="s">
        <v>233</v>
      </c>
      <c r="H915" s="513"/>
      <c r="I915" s="529"/>
    </row>
    <row r="916" spans="2:9" ht="29.25" customHeight="1">
      <c r="B916" s="26"/>
      <c r="C916" s="7"/>
      <c r="D916" s="32"/>
      <c r="E916" s="5"/>
      <c r="F916" s="5"/>
      <c r="G916" s="4" t="s">
        <v>234</v>
      </c>
      <c r="H916" s="513"/>
      <c r="I916" s="529"/>
    </row>
    <row r="917" spans="2:9">
      <c r="B917" s="26"/>
      <c r="C917" s="7"/>
      <c r="D917" s="32"/>
      <c r="E917" s="5"/>
      <c r="F917" s="5"/>
      <c r="G917" s="4" t="s">
        <v>272</v>
      </c>
      <c r="H917" s="513"/>
      <c r="I917" s="529"/>
    </row>
    <row r="918" spans="2:9">
      <c r="B918" s="26"/>
      <c r="C918" s="7"/>
      <c r="D918" s="32"/>
      <c r="E918" s="5"/>
      <c r="F918" s="5"/>
      <c r="G918" s="2" t="s">
        <v>250</v>
      </c>
      <c r="H918" s="511"/>
      <c r="I918" s="753"/>
    </row>
    <row r="919" spans="2:9">
      <c r="B919" s="26"/>
      <c r="C919" s="7"/>
      <c r="D919" s="32"/>
      <c r="E919" s="5"/>
      <c r="F919" s="5"/>
      <c r="G919" s="2" t="s">
        <v>251</v>
      </c>
      <c r="H919" s="511"/>
      <c r="I919" s="753"/>
    </row>
    <row r="920" spans="2:9" ht="120">
      <c r="B920" s="26"/>
      <c r="C920" s="7"/>
      <c r="D920" s="33"/>
      <c r="E920" s="16"/>
      <c r="F920" s="16"/>
      <c r="G920" s="17" t="s">
        <v>1812</v>
      </c>
      <c r="H920" s="517"/>
      <c r="I920" s="571"/>
    </row>
    <row r="921" spans="2:9" ht="57">
      <c r="B921" s="26"/>
      <c r="C921" s="7"/>
      <c r="D921" s="33"/>
      <c r="E921" s="16"/>
      <c r="F921" s="16"/>
      <c r="G921" s="17" t="s">
        <v>1380</v>
      </c>
      <c r="H921" s="517" t="s">
        <v>1624</v>
      </c>
      <c r="I921" s="527" t="s">
        <v>2510</v>
      </c>
    </row>
    <row r="922" spans="2:9" ht="28.5">
      <c r="B922" s="2" t="s">
        <v>168</v>
      </c>
      <c r="C922" s="7" t="s">
        <v>33</v>
      </c>
      <c r="D922" s="31">
        <v>83</v>
      </c>
      <c r="E922" s="27"/>
      <c r="F922" s="27"/>
      <c r="G922" s="15" t="s">
        <v>1389</v>
      </c>
      <c r="H922" s="519" t="s">
        <v>2299</v>
      </c>
      <c r="I922" s="528" t="s">
        <v>2509</v>
      </c>
    </row>
    <row r="923" spans="2:9">
      <c r="B923" s="2"/>
      <c r="C923" s="7"/>
      <c r="D923" s="32"/>
      <c r="E923" s="5"/>
      <c r="F923" s="5"/>
      <c r="G923" s="4" t="s">
        <v>1</v>
      </c>
      <c r="H923" s="513"/>
      <c r="I923" s="529"/>
    </row>
    <row r="924" spans="2:9">
      <c r="B924" s="26"/>
      <c r="C924" s="7"/>
      <c r="D924" s="32"/>
      <c r="E924" s="5"/>
      <c r="F924" s="5"/>
      <c r="G924" s="4" t="s">
        <v>1390</v>
      </c>
      <c r="H924" s="513"/>
      <c r="I924" s="514"/>
    </row>
    <row r="925" spans="2:9">
      <c r="B925" s="26"/>
      <c r="C925" s="7"/>
      <c r="D925" s="32"/>
      <c r="E925" s="5"/>
      <c r="F925" s="5"/>
      <c r="G925" s="2" t="s">
        <v>1391</v>
      </c>
      <c r="H925" s="511"/>
      <c r="I925" s="512"/>
    </row>
    <row r="926" spans="2:9" ht="123" customHeight="1">
      <c r="B926" s="2" t="s">
        <v>1381</v>
      </c>
      <c r="C926" s="7" t="s">
        <v>1048</v>
      </c>
      <c r="D926" s="31">
        <v>84</v>
      </c>
      <c r="E926" s="27"/>
      <c r="F926" s="27"/>
      <c r="G926" s="15" t="s">
        <v>1393</v>
      </c>
      <c r="H926" s="519" t="s">
        <v>2516</v>
      </c>
      <c r="I926" s="751" t="s">
        <v>2510</v>
      </c>
    </row>
    <row r="927" spans="2:9">
      <c r="B927" s="97"/>
      <c r="C927" s="7"/>
      <c r="D927" s="32"/>
      <c r="E927" s="5"/>
      <c r="F927" s="5"/>
      <c r="G927" s="266" t="s">
        <v>1140</v>
      </c>
      <c r="H927" s="513"/>
      <c r="I927" s="529"/>
    </row>
    <row r="928" spans="2:9">
      <c r="B928" s="97"/>
      <c r="C928" s="7"/>
      <c r="D928" s="32"/>
      <c r="E928" s="5" t="s">
        <v>285</v>
      </c>
      <c r="F928" s="5" t="s">
        <v>35</v>
      </c>
      <c r="G928" s="2" t="s">
        <v>1394</v>
      </c>
      <c r="H928" s="511"/>
      <c r="I928" s="753"/>
    </row>
    <row r="929" spans="2:9">
      <c r="B929" s="97"/>
      <c r="C929" s="7"/>
      <c r="D929" s="32"/>
      <c r="E929" s="5" t="s">
        <v>285</v>
      </c>
      <c r="F929" s="5" t="s">
        <v>170</v>
      </c>
      <c r="G929" s="2" t="s">
        <v>1395</v>
      </c>
      <c r="H929" s="511"/>
      <c r="I929" s="753"/>
    </row>
    <row r="930" spans="2:9">
      <c r="B930" s="26"/>
      <c r="C930" s="7"/>
      <c r="D930" s="32"/>
      <c r="E930" s="5"/>
      <c r="F930" s="5" t="s">
        <v>36</v>
      </c>
      <c r="G930" s="2" t="s">
        <v>1396</v>
      </c>
      <c r="H930" s="511"/>
      <c r="I930" s="753"/>
    </row>
    <row r="931" spans="2:9">
      <c r="B931" s="26"/>
      <c r="C931" s="7"/>
      <c r="D931" s="32"/>
      <c r="E931" s="5"/>
      <c r="F931" s="5" t="s">
        <v>37</v>
      </c>
      <c r="G931" s="2" t="s">
        <v>1397</v>
      </c>
      <c r="H931" s="511"/>
      <c r="I931" s="753"/>
    </row>
    <row r="932" spans="2:9">
      <c r="B932" s="26"/>
      <c r="C932" s="7"/>
      <c r="D932" s="32"/>
      <c r="E932" s="5"/>
      <c r="F932" s="5" t="s">
        <v>14</v>
      </c>
      <c r="G932" s="2" t="s">
        <v>1398</v>
      </c>
      <c r="H932" s="511"/>
      <c r="I932" s="753"/>
    </row>
    <row r="933" spans="2:9">
      <c r="B933" s="26"/>
      <c r="C933" s="7"/>
      <c r="D933" s="32"/>
      <c r="E933" s="5"/>
      <c r="F933" s="5" t="s">
        <v>15</v>
      </c>
      <c r="G933" s="2" t="s">
        <v>2049</v>
      </c>
      <c r="H933" s="511"/>
      <c r="I933" s="753"/>
    </row>
    <row r="934" spans="2:9">
      <c r="B934" s="26"/>
      <c r="C934" s="7"/>
      <c r="D934" s="32"/>
      <c r="E934" s="5"/>
      <c r="F934" s="5" t="s">
        <v>16</v>
      </c>
      <c r="G934" s="2" t="s">
        <v>1399</v>
      </c>
      <c r="H934" s="511"/>
      <c r="I934" s="753"/>
    </row>
    <row r="935" spans="2:9">
      <c r="B935" s="26"/>
      <c r="C935" s="7"/>
      <c r="D935" s="32"/>
      <c r="E935" s="5"/>
      <c r="F935" s="5" t="s">
        <v>17</v>
      </c>
      <c r="G935" s="2" t="s">
        <v>1400</v>
      </c>
      <c r="H935" s="511"/>
      <c r="I935" s="753"/>
    </row>
    <row r="936" spans="2:9">
      <c r="B936" s="26"/>
      <c r="C936" s="7"/>
      <c r="D936" s="32"/>
      <c r="E936" s="5"/>
      <c r="F936" s="5" t="s">
        <v>18</v>
      </c>
      <c r="G936" s="2" t="s">
        <v>1401</v>
      </c>
      <c r="H936" s="511"/>
      <c r="I936" s="753"/>
    </row>
    <row r="937" spans="2:9">
      <c r="B937" s="26"/>
      <c r="C937" s="7"/>
      <c r="D937" s="32"/>
      <c r="E937" s="5"/>
      <c r="F937" s="5" t="s">
        <v>19</v>
      </c>
      <c r="G937" s="2" t="s">
        <v>1402</v>
      </c>
      <c r="H937" s="511"/>
      <c r="I937" s="753"/>
    </row>
    <row r="938" spans="2:9">
      <c r="B938" s="26"/>
      <c r="C938" s="7"/>
      <c r="D938" s="32"/>
      <c r="E938" s="5"/>
      <c r="F938" s="5" t="s">
        <v>20</v>
      </c>
      <c r="G938" s="2" t="s">
        <v>1403</v>
      </c>
      <c r="H938" s="511"/>
      <c r="I938" s="753"/>
    </row>
    <row r="939" spans="2:9">
      <c r="B939" s="26"/>
      <c r="C939" s="7"/>
      <c r="D939" s="32"/>
      <c r="E939" s="5"/>
      <c r="F939" s="5" t="s">
        <v>21</v>
      </c>
      <c r="G939" s="2" t="s">
        <v>1404</v>
      </c>
      <c r="H939" s="511"/>
      <c r="I939" s="753"/>
    </row>
    <row r="940" spans="2:9">
      <c r="B940" s="26"/>
      <c r="C940" s="7"/>
      <c r="D940" s="32"/>
      <c r="E940" s="5"/>
      <c r="F940" s="5" t="s">
        <v>22</v>
      </c>
      <c r="G940" s="2" t="s">
        <v>1405</v>
      </c>
      <c r="H940" s="511"/>
      <c r="I940" s="753"/>
    </row>
    <row r="941" spans="2:9">
      <c r="B941" s="26"/>
      <c r="C941" s="7"/>
      <c r="D941" s="32"/>
      <c r="E941" s="5"/>
      <c r="F941" s="5" t="s">
        <v>23</v>
      </c>
      <c r="G941" s="2" t="s">
        <v>1406</v>
      </c>
      <c r="H941" s="511"/>
      <c r="I941" s="753"/>
    </row>
    <row r="942" spans="2:9">
      <c r="B942" s="26"/>
      <c r="C942" s="7"/>
      <c r="D942" s="32"/>
      <c r="E942" s="5"/>
      <c r="F942" s="5" t="s">
        <v>24</v>
      </c>
      <c r="G942" s="2" t="s">
        <v>1407</v>
      </c>
      <c r="H942" s="511"/>
      <c r="I942" s="753"/>
    </row>
    <row r="943" spans="2:9">
      <c r="B943" s="26"/>
      <c r="C943" s="7"/>
      <c r="D943" s="32"/>
      <c r="E943" s="5"/>
      <c r="F943" s="5" t="s">
        <v>27</v>
      </c>
      <c r="G943" s="2" t="s">
        <v>288</v>
      </c>
      <c r="H943" s="511"/>
      <c r="I943" s="753"/>
    </row>
    <row r="944" spans="2:9" ht="30">
      <c r="B944" s="26"/>
      <c r="C944" s="7"/>
      <c r="D944" s="33"/>
      <c r="E944" s="16"/>
      <c r="F944" s="16"/>
      <c r="G944" s="17" t="s">
        <v>1380</v>
      </c>
      <c r="H944" s="809" t="s">
        <v>2546</v>
      </c>
      <c r="I944" s="810"/>
    </row>
    <row r="945" spans="2:9">
      <c r="B945" s="2" t="s">
        <v>1381</v>
      </c>
      <c r="C945" s="7" t="s">
        <v>171</v>
      </c>
      <c r="D945" s="31">
        <v>85</v>
      </c>
      <c r="E945" s="27"/>
      <c r="F945" s="27"/>
      <c r="G945" s="15" t="s">
        <v>1408</v>
      </c>
      <c r="H945" s="797" t="s">
        <v>2546</v>
      </c>
      <c r="I945" s="798"/>
    </row>
    <row r="946" spans="2:9">
      <c r="B946" s="26"/>
      <c r="C946" s="7"/>
      <c r="D946" s="32"/>
      <c r="E946" s="5"/>
      <c r="F946" s="5"/>
      <c r="G946" s="4" t="s">
        <v>0</v>
      </c>
      <c r="H946" s="513"/>
      <c r="I946" s="529"/>
    </row>
    <row r="947" spans="2:9">
      <c r="B947" s="26"/>
      <c r="C947" s="7"/>
      <c r="D947" s="32"/>
      <c r="E947" s="5"/>
      <c r="F947" s="5" t="s">
        <v>36</v>
      </c>
      <c r="G947" s="2" t="s">
        <v>1409</v>
      </c>
      <c r="H947" s="511"/>
      <c r="I947" s="753"/>
    </row>
    <row r="948" spans="2:9" ht="31.5" customHeight="1">
      <c r="B948" s="26"/>
      <c r="C948" s="7"/>
      <c r="D948" s="32"/>
      <c r="E948" s="5"/>
      <c r="F948" s="5" t="s">
        <v>37</v>
      </c>
      <c r="G948" s="2" t="s">
        <v>1410</v>
      </c>
      <c r="H948" s="511"/>
      <c r="I948" s="753"/>
    </row>
    <row r="949" spans="2:9">
      <c r="B949" s="26"/>
      <c r="C949" s="7"/>
      <c r="D949" s="32"/>
      <c r="E949" s="5"/>
      <c r="F949" s="5" t="s">
        <v>38</v>
      </c>
      <c r="G949" s="2" t="s">
        <v>1411</v>
      </c>
      <c r="H949" s="511"/>
      <c r="I949" s="753"/>
    </row>
    <row r="950" spans="2:9" ht="139.5" customHeight="1">
      <c r="B950" s="26"/>
      <c r="C950" s="7"/>
      <c r="D950" s="33"/>
      <c r="E950" s="16"/>
      <c r="F950" s="16"/>
      <c r="G950" s="17" t="s">
        <v>1380</v>
      </c>
      <c r="H950" s="517" t="s">
        <v>2513</v>
      </c>
      <c r="I950" s="527" t="s">
        <v>2510</v>
      </c>
    </row>
    <row r="951" spans="2:9" ht="57" customHeight="1">
      <c r="B951" s="2" t="s">
        <v>1381</v>
      </c>
      <c r="C951" s="7" t="s">
        <v>1048</v>
      </c>
      <c r="D951" s="31">
        <v>86</v>
      </c>
      <c r="E951" s="27"/>
      <c r="F951" s="27"/>
      <c r="G951" s="29" t="s">
        <v>1412</v>
      </c>
      <c r="H951" s="519" t="s">
        <v>2514</v>
      </c>
      <c r="I951" s="528" t="s">
        <v>2509</v>
      </c>
    </row>
    <row r="952" spans="2:9">
      <c r="B952" s="26" t="s">
        <v>1477</v>
      </c>
      <c r="C952" s="7"/>
      <c r="D952" s="32"/>
      <c r="E952" s="5"/>
      <c r="F952" s="5"/>
      <c r="G952" s="266" t="s">
        <v>1140</v>
      </c>
      <c r="H952" s="513"/>
      <c r="I952" s="529"/>
    </row>
    <row r="953" spans="2:9">
      <c r="B953" s="26" t="s">
        <v>25</v>
      </c>
      <c r="C953" s="7"/>
      <c r="D953" s="32"/>
      <c r="E953" s="5" t="s">
        <v>285</v>
      </c>
      <c r="F953" s="5" t="s">
        <v>35</v>
      </c>
      <c r="G953" s="2" t="s">
        <v>1413</v>
      </c>
      <c r="H953" s="511"/>
      <c r="I953" s="753"/>
    </row>
    <row r="954" spans="2:9">
      <c r="B954" s="26"/>
      <c r="C954" s="7"/>
      <c r="D954" s="32"/>
      <c r="E954" s="5" t="s">
        <v>285</v>
      </c>
      <c r="F954" s="5" t="s">
        <v>170</v>
      </c>
      <c r="G954" s="2" t="s">
        <v>1414</v>
      </c>
      <c r="H954" s="511"/>
      <c r="I954" s="753"/>
    </row>
    <row r="955" spans="2:9">
      <c r="B955" s="26"/>
      <c r="C955" s="7"/>
      <c r="D955" s="32"/>
      <c r="E955" s="5"/>
      <c r="F955" s="5" t="s">
        <v>9</v>
      </c>
      <c r="G955" s="2" t="s">
        <v>1415</v>
      </c>
      <c r="H955" s="511"/>
      <c r="I955" s="753"/>
    </row>
    <row r="956" spans="2:9">
      <c r="B956" s="26"/>
      <c r="C956" s="7"/>
      <c r="D956" s="32"/>
      <c r="E956" s="5"/>
      <c r="F956" s="5" t="s">
        <v>36</v>
      </c>
      <c r="G956" s="2" t="s">
        <v>1416</v>
      </c>
      <c r="H956" s="511"/>
      <c r="I956" s="753"/>
    </row>
    <row r="957" spans="2:9">
      <c r="B957" s="26"/>
      <c r="C957" s="7"/>
      <c r="D957" s="32"/>
      <c r="E957" s="5"/>
      <c r="F957" s="5" t="s">
        <v>37</v>
      </c>
      <c r="G957" s="2" t="s">
        <v>1417</v>
      </c>
      <c r="H957" s="511"/>
      <c r="I957" s="753"/>
    </row>
    <row r="958" spans="2:9">
      <c r="B958" s="26"/>
      <c r="C958" s="7"/>
      <c r="D958" s="32"/>
      <c r="E958" s="5"/>
      <c r="F958" s="5" t="s">
        <v>38</v>
      </c>
      <c r="G958" s="2" t="s">
        <v>1418</v>
      </c>
      <c r="H958" s="511"/>
      <c r="I958" s="753"/>
    </row>
    <row r="959" spans="2:9">
      <c r="B959" s="26"/>
      <c r="C959" s="7"/>
      <c r="D959" s="32"/>
      <c r="E959" s="5"/>
      <c r="F959" s="5" t="s">
        <v>15</v>
      </c>
      <c r="G959" s="2" t="s">
        <v>2054</v>
      </c>
      <c r="H959" s="525"/>
      <c r="I959" s="754"/>
    </row>
    <row r="960" spans="2:9">
      <c r="B960" s="26"/>
      <c r="C960" s="7"/>
      <c r="D960" s="32"/>
      <c r="E960" s="5"/>
      <c r="F960" s="5" t="s">
        <v>16</v>
      </c>
      <c r="G960" s="2" t="s">
        <v>1419</v>
      </c>
      <c r="H960" s="511"/>
      <c r="I960" s="753"/>
    </row>
    <row r="961" spans="2:9">
      <c r="B961" s="26"/>
      <c r="C961" s="7"/>
      <c r="D961" s="32"/>
      <c r="E961" s="5"/>
      <c r="F961" s="5" t="s">
        <v>17</v>
      </c>
      <c r="G961" s="2" t="s">
        <v>2052</v>
      </c>
      <c r="H961" s="525"/>
      <c r="I961" s="754"/>
    </row>
    <row r="962" spans="2:9">
      <c r="B962" s="26"/>
      <c r="C962" s="7"/>
      <c r="D962" s="32"/>
      <c r="E962" s="5"/>
      <c r="F962" s="5" t="s">
        <v>9</v>
      </c>
      <c r="G962" s="2" t="s">
        <v>1420</v>
      </c>
      <c r="H962" s="511"/>
      <c r="I962" s="753"/>
    </row>
    <row r="963" spans="2:9">
      <c r="B963" s="26"/>
      <c r="C963" s="7"/>
      <c r="D963" s="32"/>
      <c r="E963" s="5"/>
      <c r="F963" s="5" t="s">
        <v>42</v>
      </c>
      <c r="G963" s="2" t="s">
        <v>2053</v>
      </c>
      <c r="H963" s="511"/>
      <c r="I963" s="512"/>
    </row>
    <row r="964" spans="2:9">
      <c r="B964" s="26"/>
      <c r="C964" s="7"/>
      <c r="D964" s="32"/>
      <c r="E964" s="5"/>
      <c r="F964" s="5" t="s">
        <v>19</v>
      </c>
      <c r="G964" s="2" t="s">
        <v>1421</v>
      </c>
      <c r="H964" s="511"/>
      <c r="I964" s="753"/>
    </row>
    <row r="965" spans="2:9">
      <c r="B965" s="26"/>
      <c r="C965" s="7"/>
      <c r="D965" s="32"/>
      <c r="E965" s="5"/>
      <c r="F965" s="5" t="s">
        <v>20</v>
      </c>
      <c r="G965" s="2" t="s">
        <v>1422</v>
      </c>
      <c r="H965" s="511"/>
      <c r="I965" s="753"/>
    </row>
    <row r="966" spans="2:9">
      <c r="B966" s="26"/>
      <c r="C966" s="7"/>
      <c r="D966" s="32"/>
      <c r="E966" s="5"/>
      <c r="F966" s="5" t="s">
        <v>21</v>
      </c>
      <c r="G966" s="2" t="s">
        <v>1423</v>
      </c>
      <c r="H966" s="511"/>
      <c r="I966" s="753"/>
    </row>
    <row r="967" spans="2:9">
      <c r="B967" s="26"/>
      <c r="C967" s="7"/>
      <c r="D967" s="32"/>
      <c r="E967" s="5"/>
      <c r="F967" s="5" t="s">
        <v>22</v>
      </c>
      <c r="G967" s="2" t="s">
        <v>1424</v>
      </c>
      <c r="H967" s="511"/>
      <c r="I967" s="753"/>
    </row>
    <row r="968" spans="2:9">
      <c r="B968" s="26"/>
      <c r="C968" s="7"/>
      <c r="D968" s="32"/>
      <c r="E968" s="5"/>
      <c r="F968" s="5" t="s">
        <v>23</v>
      </c>
      <c r="G968" s="2" t="s">
        <v>1425</v>
      </c>
      <c r="H968" s="511"/>
      <c r="I968" s="753"/>
    </row>
    <row r="969" spans="2:9">
      <c r="B969" s="26"/>
      <c r="C969" s="7"/>
      <c r="D969" s="32"/>
      <c r="E969" s="5"/>
      <c r="F969" s="5" t="s">
        <v>24</v>
      </c>
      <c r="G969" s="2" t="s">
        <v>1426</v>
      </c>
      <c r="H969" s="511"/>
      <c r="I969" s="512"/>
    </row>
    <row r="970" spans="2:9">
      <c r="B970" s="26"/>
      <c r="C970" s="7"/>
      <c r="D970" s="32"/>
      <c r="E970" s="5"/>
      <c r="F970" s="5" t="s">
        <v>27</v>
      </c>
      <c r="G970" s="2" t="s">
        <v>1427</v>
      </c>
      <c r="H970" s="511"/>
      <c r="I970" s="512"/>
    </row>
    <row r="971" spans="2:9">
      <c r="B971" s="26"/>
      <c r="C971" s="7"/>
      <c r="D971" s="32"/>
      <c r="E971" s="5"/>
      <c r="F971" s="5" t="s">
        <v>28</v>
      </c>
      <c r="G971" s="2" t="s">
        <v>1428</v>
      </c>
      <c r="H971" s="511"/>
      <c r="I971" s="512"/>
    </row>
    <row r="972" spans="2:9">
      <c r="B972" s="26"/>
      <c r="C972" s="7"/>
      <c r="D972" s="32"/>
      <c r="E972" s="5"/>
      <c r="F972" s="5" t="s">
        <v>29</v>
      </c>
      <c r="G972" s="2" t="s">
        <v>1429</v>
      </c>
      <c r="H972" s="511"/>
      <c r="I972" s="512"/>
    </row>
    <row r="973" spans="2:9">
      <c r="B973" s="26"/>
      <c r="C973" s="7"/>
      <c r="D973" s="32"/>
      <c r="E973" s="5"/>
      <c r="F973" s="5" t="s">
        <v>30</v>
      </c>
      <c r="G973" s="2" t="s">
        <v>1430</v>
      </c>
      <c r="H973" s="511"/>
      <c r="I973" s="512"/>
    </row>
    <row r="974" spans="2:9">
      <c r="B974" s="26"/>
      <c r="C974" s="7"/>
      <c r="D974" s="32"/>
      <c r="E974" s="5"/>
      <c r="F974" s="5" t="s">
        <v>31</v>
      </c>
      <c r="G974" s="2" t="s">
        <v>1431</v>
      </c>
      <c r="H974" s="511"/>
      <c r="I974" s="512"/>
    </row>
    <row r="975" spans="2:9">
      <c r="B975" s="26"/>
      <c r="C975" s="705"/>
      <c r="D975" s="708"/>
      <c r="E975" s="291"/>
      <c r="F975" s="5" t="s">
        <v>77</v>
      </c>
      <c r="G975" s="2" t="s">
        <v>2165</v>
      </c>
      <c r="H975" s="525"/>
      <c r="I975" s="526"/>
    </row>
    <row r="976" spans="2:9">
      <c r="B976" s="26"/>
      <c r="C976" s="7"/>
      <c r="D976" s="32"/>
      <c r="E976" s="5"/>
      <c r="F976" s="5" t="s">
        <v>79</v>
      </c>
      <c r="G976" s="2" t="s">
        <v>1432</v>
      </c>
      <c r="H976" s="511"/>
      <c r="I976" s="512"/>
    </row>
    <row r="977" spans="2:9">
      <c r="B977" s="26"/>
      <c r="C977" s="705"/>
      <c r="D977" s="708"/>
      <c r="E977" s="291"/>
      <c r="F977" s="5" t="s">
        <v>81</v>
      </c>
      <c r="G977" s="2" t="s">
        <v>2055</v>
      </c>
      <c r="H977" s="525"/>
      <c r="I977" s="526"/>
    </row>
    <row r="978" spans="2:9">
      <c r="B978" s="26"/>
      <c r="C978" s="7"/>
      <c r="D978" s="32"/>
      <c r="E978" s="5"/>
      <c r="F978" s="5" t="s">
        <v>83</v>
      </c>
      <c r="G978" s="2" t="s">
        <v>1433</v>
      </c>
      <c r="H978" s="511"/>
      <c r="I978" s="512"/>
    </row>
    <row r="979" spans="2:9">
      <c r="B979" s="26"/>
      <c r="C979" s="7"/>
      <c r="D979" s="32"/>
      <c r="E979" s="5"/>
      <c r="F979" s="5" t="s">
        <v>9</v>
      </c>
      <c r="G979" s="2" t="s">
        <v>1434</v>
      </c>
      <c r="H979" s="511"/>
      <c r="I979" s="512"/>
    </row>
    <row r="980" spans="2:9">
      <c r="B980" s="26"/>
      <c r="C980" s="7"/>
      <c r="D980" s="32"/>
      <c r="E980" s="5"/>
      <c r="F980" s="5" t="s">
        <v>2057</v>
      </c>
      <c r="G980" s="2" t="s">
        <v>1435</v>
      </c>
      <c r="H980" s="511"/>
      <c r="I980" s="512"/>
    </row>
    <row r="981" spans="2:9" ht="24.75">
      <c r="B981" s="307" t="s">
        <v>1578</v>
      </c>
      <c r="C981" s="309"/>
      <c r="D981" s="310"/>
      <c r="E981" s="311"/>
      <c r="F981" s="311"/>
      <c r="G981" s="308"/>
      <c r="H981" s="515"/>
      <c r="I981" s="516"/>
    </row>
    <row r="982" spans="2:9" ht="71.25">
      <c r="B982" s="26"/>
      <c r="C982" s="7"/>
      <c r="D982" s="33"/>
      <c r="E982" s="16"/>
      <c r="F982" s="16"/>
      <c r="G982" s="17" t="s">
        <v>1833</v>
      </c>
      <c r="H982" s="517" t="s">
        <v>1623</v>
      </c>
      <c r="I982" s="756" t="s">
        <v>1659</v>
      </c>
    </row>
    <row r="983" spans="2:9" ht="104.25" customHeight="1">
      <c r="B983" s="2" t="s">
        <v>26</v>
      </c>
      <c r="C983" s="7" t="s">
        <v>172</v>
      </c>
      <c r="D983" s="31">
        <v>87</v>
      </c>
      <c r="E983" s="27"/>
      <c r="F983" s="27"/>
      <c r="G983" s="15" t="s">
        <v>1818</v>
      </c>
      <c r="H983" s="519" t="s">
        <v>1623</v>
      </c>
      <c r="I983" s="751" t="s">
        <v>2304</v>
      </c>
    </row>
    <row r="984" spans="2:9">
      <c r="B984" s="26"/>
      <c r="C984" s="7"/>
      <c r="D984" s="32"/>
      <c r="E984" s="5"/>
      <c r="F984" s="5"/>
      <c r="G984" s="4" t="s">
        <v>0</v>
      </c>
      <c r="H984" s="513"/>
      <c r="I984" s="529"/>
    </row>
    <row r="985" spans="2:9">
      <c r="B985" s="26"/>
      <c r="C985" s="7"/>
      <c r="D985" s="32"/>
      <c r="E985" s="5"/>
      <c r="G985" s="2" t="s">
        <v>1806</v>
      </c>
      <c r="H985" s="511"/>
      <c r="I985" s="753"/>
    </row>
    <row r="986" spans="2:9">
      <c r="B986" s="26"/>
      <c r="C986" s="7"/>
      <c r="D986" s="32"/>
      <c r="E986" s="5" t="s">
        <v>190</v>
      </c>
      <c r="F986" s="5" t="s">
        <v>35</v>
      </c>
      <c r="G986" s="2" t="s">
        <v>1436</v>
      </c>
      <c r="H986" s="511"/>
      <c r="I986" s="753"/>
    </row>
    <row r="987" spans="2:9">
      <c r="B987" s="26"/>
      <c r="C987" s="7"/>
      <c r="D987" s="32"/>
      <c r="E987" s="5" t="s">
        <v>190</v>
      </c>
      <c r="F987" s="5" t="s">
        <v>170</v>
      </c>
      <c r="G987" s="2" t="s">
        <v>1437</v>
      </c>
      <c r="H987" s="511"/>
      <c r="I987" s="753"/>
    </row>
    <row r="988" spans="2:9">
      <c r="B988" s="26"/>
      <c r="C988" s="7"/>
      <c r="D988" s="32"/>
      <c r="E988" s="5" t="s">
        <v>190</v>
      </c>
      <c r="F988" s="5" t="s">
        <v>11</v>
      </c>
      <c r="G988" s="2" t="s">
        <v>1438</v>
      </c>
      <c r="H988" s="511"/>
      <c r="I988" s="753"/>
    </row>
    <row r="989" spans="2:9" ht="30" customHeight="1">
      <c r="B989" s="2"/>
      <c r="C989" s="7"/>
      <c r="D989" s="32"/>
      <c r="E989" s="5"/>
      <c r="F989" s="5" t="s">
        <v>9</v>
      </c>
      <c r="G989" s="2" t="s">
        <v>403</v>
      </c>
      <c r="H989" s="511"/>
      <c r="I989" s="753"/>
    </row>
    <row r="990" spans="2:9" ht="30" customHeight="1">
      <c r="B990" s="2"/>
      <c r="C990" s="7"/>
      <c r="D990" s="32"/>
      <c r="E990" s="5"/>
      <c r="F990" s="5" t="s">
        <v>177</v>
      </c>
      <c r="G990" s="2" t="s">
        <v>1374</v>
      </c>
      <c r="H990" s="511"/>
      <c r="I990" s="753"/>
    </row>
    <row r="991" spans="2:9">
      <c r="B991" s="2"/>
      <c r="C991" s="7"/>
      <c r="D991" s="32"/>
      <c r="E991" s="5"/>
      <c r="F991" s="5" t="s">
        <v>193</v>
      </c>
      <c r="G991" s="2" t="s">
        <v>218</v>
      </c>
      <c r="H991" s="511"/>
      <c r="I991" s="753"/>
    </row>
    <row r="992" spans="2:9">
      <c r="B992" s="2"/>
      <c r="C992" s="7"/>
      <c r="D992" s="32"/>
      <c r="E992" s="5"/>
      <c r="F992" s="5" t="s">
        <v>163</v>
      </c>
      <c r="G992" s="2" t="s">
        <v>185</v>
      </c>
      <c r="H992" s="511"/>
      <c r="I992" s="753"/>
    </row>
    <row r="993" spans="2:9">
      <c r="B993" s="2"/>
      <c r="C993" s="7"/>
      <c r="D993" s="32"/>
      <c r="E993" s="5"/>
      <c r="F993" s="5" t="s">
        <v>164</v>
      </c>
      <c r="G993" s="2" t="s">
        <v>1375</v>
      </c>
      <c r="H993" s="511"/>
      <c r="I993" s="753"/>
    </row>
    <row r="994" spans="2:9">
      <c r="B994" s="2"/>
      <c r="C994" s="7"/>
      <c r="D994" s="32"/>
      <c r="E994" s="5"/>
      <c r="F994" s="5" t="s">
        <v>165</v>
      </c>
      <c r="G994" s="2" t="s">
        <v>404</v>
      </c>
      <c r="H994" s="511"/>
      <c r="I994" s="753"/>
    </row>
    <row r="995" spans="2:9">
      <c r="B995" s="2"/>
      <c r="C995" s="7"/>
      <c r="D995" s="32"/>
      <c r="E995" s="5"/>
      <c r="F995" s="5" t="s">
        <v>9</v>
      </c>
      <c r="G995" s="2"/>
      <c r="H995" s="511"/>
      <c r="I995" s="753"/>
    </row>
    <row r="996" spans="2:9">
      <c r="B996" s="2"/>
      <c r="C996" s="7"/>
      <c r="D996" s="32"/>
      <c r="E996" s="5"/>
      <c r="F996" s="5" t="s">
        <v>1376</v>
      </c>
      <c r="G996" s="2" t="s">
        <v>180</v>
      </c>
      <c r="H996" s="511"/>
      <c r="I996" s="753"/>
    </row>
    <row r="997" spans="2:9">
      <c r="B997" s="2"/>
      <c r="C997" s="7"/>
      <c r="D997" s="32"/>
      <c r="E997" s="5"/>
      <c r="F997" s="5" t="s">
        <v>42</v>
      </c>
      <c r="G997" s="3" t="s">
        <v>2021</v>
      </c>
      <c r="H997" s="634"/>
      <c r="I997" s="697"/>
    </row>
    <row r="998" spans="2:9">
      <c r="B998" s="26"/>
      <c r="C998" s="7"/>
      <c r="D998" s="32"/>
      <c r="E998" s="5"/>
      <c r="F998" s="5" t="s">
        <v>59</v>
      </c>
      <c r="G998" s="2" t="s">
        <v>1442</v>
      </c>
      <c r="H998" s="511"/>
      <c r="I998" s="753"/>
    </row>
    <row r="999" spans="2:9">
      <c r="B999" s="26"/>
      <c r="C999" s="7"/>
      <c r="D999" s="32"/>
      <c r="E999" s="5"/>
      <c r="F999" s="5" t="s">
        <v>178</v>
      </c>
      <c r="G999" s="2" t="s">
        <v>1443</v>
      </c>
      <c r="H999" s="511"/>
      <c r="I999" s="753"/>
    </row>
    <row r="1000" spans="2:9" ht="57" customHeight="1">
      <c r="B1000" s="2" t="s">
        <v>26</v>
      </c>
      <c r="C1000" s="7" t="s">
        <v>227</v>
      </c>
      <c r="D1000" s="31">
        <v>88</v>
      </c>
      <c r="E1000" s="27"/>
      <c r="F1000" s="27"/>
      <c r="G1000" s="15" t="s">
        <v>1823</v>
      </c>
      <c r="H1000" s="519" t="s">
        <v>1623</v>
      </c>
      <c r="I1000" s="759" t="s">
        <v>2517</v>
      </c>
    </row>
    <row r="1001" spans="2:9">
      <c r="B1001" s="26"/>
      <c r="C1001" s="7"/>
      <c r="D1001" s="32"/>
      <c r="E1001" s="5"/>
      <c r="F1001" s="5"/>
      <c r="G1001" s="4" t="s">
        <v>173</v>
      </c>
      <c r="H1001" s="513"/>
      <c r="I1001" s="529"/>
    </row>
    <row r="1002" spans="2:9">
      <c r="B1002" s="26"/>
      <c r="C1002" s="7"/>
      <c r="D1002" s="32"/>
      <c r="E1002" s="5"/>
      <c r="F1002" s="5" t="s">
        <v>36</v>
      </c>
      <c r="G1002" s="2" t="s">
        <v>1792</v>
      </c>
      <c r="H1002" s="511"/>
      <c r="I1002" s="753"/>
    </row>
    <row r="1003" spans="2:9" ht="30">
      <c r="B1003" s="26"/>
      <c r="C1003" s="7"/>
      <c r="D1003" s="32"/>
      <c r="E1003" s="5"/>
      <c r="F1003" s="5" t="s">
        <v>37</v>
      </c>
      <c r="G1003" s="2" t="s">
        <v>1793</v>
      </c>
      <c r="H1003" s="511"/>
      <c r="I1003" s="753"/>
    </row>
    <row r="1004" spans="2:9">
      <c r="B1004" s="26"/>
      <c r="C1004" s="7"/>
      <c r="D1004" s="32"/>
      <c r="E1004" s="5"/>
      <c r="F1004" s="5" t="s">
        <v>14</v>
      </c>
      <c r="G1004" s="2" t="s">
        <v>408</v>
      </c>
      <c r="H1004" s="511"/>
      <c r="I1004" s="512"/>
    </row>
    <row r="1005" spans="2:9">
      <c r="B1005" s="26"/>
      <c r="C1005" s="7"/>
      <c r="D1005" s="32"/>
      <c r="E1005" s="5"/>
      <c r="F1005" s="5" t="s">
        <v>15</v>
      </c>
      <c r="G1005" s="2" t="s">
        <v>409</v>
      </c>
      <c r="H1005" s="511"/>
      <c r="I1005" s="512"/>
    </row>
    <row r="1006" spans="2:9" ht="72.75" customHeight="1">
      <c r="B1006" s="26"/>
      <c r="C1006" s="7"/>
      <c r="D1006" s="33"/>
      <c r="E1006" s="16"/>
      <c r="F1006" s="16"/>
      <c r="G1006" s="17" t="s">
        <v>1648</v>
      </c>
      <c r="H1006" s="755" t="s">
        <v>1655</v>
      </c>
      <c r="I1006" s="518" t="s">
        <v>1623</v>
      </c>
    </row>
    <row r="1007" spans="2:9" ht="90" customHeight="1">
      <c r="B1007" s="2" t="s">
        <v>26</v>
      </c>
      <c r="C1007" s="7" t="s">
        <v>172</v>
      </c>
      <c r="D1007" s="31">
        <v>89</v>
      </c>
      <c r="E1007" s="27"/>
      <c r="F1007" s="27"/>
      <c r="G1007" s="15" t="s">
        <v>1649</v>
      </c>
      <c r="H1007" s="750" t="s">
        <v>2300</v>
      </c>
      <c r="I1007" s="520" t="s">
        <v>2305</v>
      </c>
    </row>
    <row r="1008" spans="2:9">
      <c r="B1008" s="26"/>
      <c r="C1008" s="7"/>
      <c r="D1008" s="32"/>
      <c r="E1008" s="5"/>
      <c r="F1008" s="5"/>
      <c r="G1008" s="4" t="s">
        <v>0</v>
      </c>
      <c r="H1008" s="534"/>
      <c r="I1008" s="514"/>
    </row>
    <row r="1009" spans="2:9">
      <c r="B1009" s="26"/>
      <c r="C1009" s="7"/>
      <c r="D1009" s="32"/>
      <c r="E1009" s="5"/>
      <c r="G1009" s="2" t="s">
        <v>1650</v>
      </c>
      <c r="H1009" s="752"/>
      <c r="I1009" s="512"/>
    </row>
    <row r="1010" spans="2:9">
      <c r="B1010" s="26"/>
      <c r="C1010" s="7"/>
      <c r="D1010" s="32"/>
      <c r="E1010" s="5" t="s">
        <v>190</v>
      </c>
      <c r="F1010" s="5" t="s">
        <v>35</v>
      </c>
      <c r="G1010" s="2" t="s">
        <v>1436</v>
      </c>
      <c r="H1010" s="752"/>
      <c r="I1010" s="512"/>
    </row>
    <row r="1011" spans="2:9">
      <c r="B1011" s="26"/>
      <c r="C1011" s="7"/>
      <c r="D1011" s="32"/>
      <c r="E1011" s="5" t="s">
        <v>190</v>
      </c>
      <c r="F1011" s="5" t="s">
        <v>170</v>
      </c>
      <c r="G1011" s="2" t="s">
        <v>1437</v>
      </c>
      <c r="H1011" s="752"/>
      <c r="I1011" s="512"/>
    </row>
    <row r="1012" spans="2:9">
      <c r="B1012" s="26"/>
      <c r="C1012" s="7"/>
      <c r="D1012" s="32"/>
      <c r="E1012" s="5" t="s">
        <v>190</v>
      </c>
      <c r="F1012" s="5" t="s">
        <v>11</v>
      </c>
      <c r="G1012" s="2" t="s">
        <v>1438</v>
      </c>
      <c r="H1012" s="752"/>
      <c r="I1012" s="512"/>
    </row>
    <row r="1013" spans="2:9">
      <c r="B1013" s="2"/>
      <c r="C1013" s="7"/>
      <c r="D1013" s="32"/>
      <c r="E1013" s="5"/>
      <c r="F1013" s="5" t="s">
        <v>9</v>
      </c>
      <c r="G1013" s="2" t="s">
        <v>403</v>
      </c>
      <c r="H1013" s="752"/>
      <c r="I1013" s="512"/>
    </row>
    <row r="1014" spans="2:9">
      <c r="B1014" s="2"/>
      <c r="C1014" s="7"/>
      <c r="D1014" s="32"/>
      <c r="E1014" s="5"/>
      <c r="F1014" s="5" t="s">
        <v>177</v>
      </c>
      <c r="G1014" s="2" t="s">
        <v>1374</v>
      </c>
      <c r="H1014" s="752"/>
      <c r="I1014" s="512"/>
    </row>
    <row r="1015" spans="2:9">
      <c r="B1015" s="2"/>
      <c r="C1015" s="7"/>
      <c r="D1015" s="32"/>
      <c r="E1015" s="5"/>
      <c r="F1015" s="5" t="s">
        <v>193</v>
      </c>
      <c r="G1015" s="2" t="s">
        <v>218</v>
      </c>
      <c r="H1015" s="752"/>
      <c r="I1015" s="512"/>
    </row>
    <row r="1016" spans="2:9">
      <c r="B1016" s="2"/>
      <c r="C1016" s="7"/>
      <c r="D1016" s="32"/>
      <c r="E1016" s="5"/>
      <c r="F1016" s="5" t="s">
        <v>163</v>
      </c>
      <c r="G1016" s="2" t="s">
        <v>185</v>
      </c>
      <c r="H1016" s="752"/>
      <c r="I1016" s="512"/>
    </row>
    <row r="1017" spans="2:9">
      <c r="B1017" s="2"/>
      <c r="C1017" s="7"/>
      <c r="D1017" s="32"/>
      <c r="E1017" s="5"/>
      <c r="F1017" s="5" t="s">
        <v>164</v>
      </c>
      <c r="G1017" s="2" t="s">
        <v>1375</v>
      </c>
      <c r="H1017" s="752"/>
      <c r="I1017" s="512"/>
    </row>
    <row r="1018" spans="2:9">
      <c r="B1018" s="2"/>
      <c r="C1018" s="7"/>
      <c r="D1018" s="32"/>
      <c r="E1018" s="5"/>
      <c r="F1018" s="5" t="s">
        <v>165</v>
      </c>
      <c r="G1018" s="2" t="s">
        <v>404</v>
      </c>
      <c r="H1018" s="752"/>
      <c r="I1018" s="512"/>
    </row>
    <row r="1019" spans="2:9">
      <c r="B1019" s="2"/>
      <c r="C1019" s="7"/>
      <c r="D1019" s="32"/>
      <c r="E1019" s="5"/>
      <c r="F1019" s="5" t="s">
        <v>9</v>
      </c>
      <c r="G1019" s="2"/>
      <c r="H1019" s="752"/>
      <c r="I1019" s="512"/>
    </row>
    <row r="1020" spans="2:9">
      <c r="B1020" s="2"/>
      <c r="C1020" s="7"/>
      <c r="D1020" s="32"/>
      <c r="E1020" s="5"/>
      <c r="F1020" s="5" t="s">
        <v>1376</v>
      </c>
      <c r="G1020" s="2" t="s">
        <v>180</v>
      </c>
      <c r="H1020" s="752"/>
      <c r="I1020" s="512"/>
    </row>
    <row r="1021" spans="2:9">
      <c r="B1021" s="2"/>
      <c r="C1021" s="7"/>
      <c r="D1021" s="32"/>
      <c r="E1021" s="5"/>
      <c r="F1021" s="5" t="s">
        <v>42</v>
      </c>
      <c r="G1021" s="3" t="s">
        <v>2021</v>
      </c>
      <c r="H1021" s="698"/>
      <c r="I1021" s="635"/>
    </row>
    <row r="1022" spans="2:9">
      <c r="B1022" s="26"/>
      <c r="C1022" s="7"/>
      <c r="D1022" s="32"/>
      <c r="E1022" s="5"/>
      <c r="F1022" s="5" t="s">
        <v>59</v>
      </c>
      <c r="G1022" s="2" t="s">
        <v>1442</v>
      </c>
      <c r="H1022" s="752"/>
      <c r="I1022" s="512"/>
    </row>
    <row r="1023" spans="2:9">
      <c r="B1023" s="26"/>
      <c r="C1023" s="7"/>
      <c r="D1023" s="32"/>
      <c r="E1023" s="5"/>
      <c r="F1023" s="5" t="s">
        <v>178</v>
      </c>
      <c r="G1023" s="2" t="s">
        <v>1443</v>
      </c>
      <c r="H1023" s="752"/>
      <c r="I1023" s="512"/>
    </row>
    <row r="1024" spans="2:9" ht="57" customHeight="1">
      <c r="B1024" s="2" t="s">
        <v>26</v>
      </c>
      <c r="C1024" s="7" t="s">
        <v>227</v>
      </c>
      <c r="D1024" s="31">
        <v>90</v>
      </c>
      <c r="E1024" s="27"/>
      <c r="F1024" s="27"/>
      <c r="G1024" s="15" t="s">
        <v>1651</v>
      </c>
      <c r="H1024" s="762" t="s">
        <v>2518</v>
      </c>
      <c r="I1024" s="761" t="s">
        <v>1623</v>
      </c>
    </row>
    <row r="1025" spans="2:9">
      <c r="B1025" s="26"/>
      <c r="C1025" s="7"/>
      <c r="D1025" s="32"/>
      <c r="E1025" s="5"/>
      <c r="F1025" s="5"/>
      <c r="G1025" s="4" t="s">
        <v>173</v>
      </c>
      <c r="H1025" s="534"/>
      <c r="I1025" s="514"/>
    </row>
    <row r="1026" spans="2:9">
      <c r="B1026" s="26"/>
      <c r="C1026" s="7"/>
      <c r="D1026" s="32"/>
      <c r="E1026" s="5"/>
      <c r="F1026" s="5" t="s">
        <v>36</v>
      </c>
      <c r="G1026" s="2" t="s">
        <v>1792</v>
      </c>
      <c r="H1026" s="752"/>
      <c r="I1026" s="512"/>
    </row>
    <row r="1027" spans="2:9" ht="30">
      <c r="B1027" s="26"/>
      <c r="C1027" s="7"/>
      <c r="D1027" s="32"/>
      <c r="E1027" s="5"/>
      <c r="F1027" s="5" t="s">
        <v>37</v>
      </c>
      <c r="G1027" s="2" t="s">
        <v>1793</v>
      </c>
      <c r="H1027" s="752"/>
      <c r="I1027" s="512"/>
    </row>
    <row r="1028" spans="2:9">
      <c r="B1028" s="26"/>
      <c r="C1028" s="7"/>
      <c r="D1028" s="32"/>
      <c r="E1028" s="5"/>
      <c r="F1028" s="5" t="s">
        <v>14</v>
      </c>
      <c r="G1028" s="2" t="s">
        <v>408</v>
      </c>
      <c r="H1028" s="752"/>
      <c r="I1028" s="512"/>
    </row>
    <row r="1029" spans="2:9">
      <c r="B1029" s="26"/>
      <c r="C1029" s="7"/>
      <c r="D1029" s="32"/>
      <c r="E1029" s="5"/>
      <c r="F1029" s="5" t="s">
        <v>15</v>
      </c>
      <c r="G1029" s="2" t="s">
        <v>409</v>
      </c>
      <c r="H1029" s="752"/>
      <c r="I1029" s="512"/>
    </row>
    <row r="1030" spans="2:9" ht="24.75">
      <c r="B1030" s="307" t="s">
        <v>1604</v>
      </c>
      <c r="C1030" s="309"/>
      <c r="D1030" s="310"/>
      <c r="E1030" s="311"/>
      <c r="F1030" s="311"/>
      <c r="G1030" s="308"/>
      <c r="H1030" s="515"/>
      <c r="I1030" s="516"/>
    </row>
    <row r="1031" spans="2:9">
      <c r="B1031" s="26"/>
      <c r="C1031" s="7"/>
      <c r="D1031" s="33"/>
      <c r="E1031" s="16"/>
      <c r="F1031" s="16"/>
      <c r="G1031" s="17" t="s">
        <v>1975</v>
      </c>
      <c r="H1031" s="517"/>
      <c r="I1031" s="518"/>
    </row>
    <row r="1032" spans="2:9" ht="143.25" customHeight="1">
      <c r="B1032" s="2" t="s">
        <v>1384</v>
      </c>
      <c r="C1032" s="7" t="s">
        <v>172</v>
      </c>
      <c r="D1032" s="31">
        <v>91</v>
      </c>
      <c r="E1032" s="27"/>
      <c r="F1032" s="27"/>
      <c r="G1032" s="15" t="s">
        <v>1446</v>
      </c>
      <c r="H1032" s="519" t="s">
        <v>2547</v>
      </c>
      <c r="I1032" s="520" t="s">
        <v>1625</v>
      </c>
    </row>
    <row r="1033" spans="2:9">
      <c r="B1033" s="26"/>
      <c r="C1033" s="7"/>
      <c r="D1033" s="32"/>
      <c r="E1033" s="5"/>
      <c r="F1033" s="5"/>
      <c r="G1033" s="4" t="s">
        <v>174</v>
      </c>
      <c r="H1033" s="513"/>
      <c r="I1033" s="514"/>
    </row>
    <row r="1034" spans="2:9">
      <c r="B1034" s="26"/>
      <c r="C1034" s="7"/>
      <c r="D1034" s="32"/>
      <c r="E1034" s="5" t="s">
        <v>285</v>
      </c>
      <c r="F1034" s="5" t="s">
        <v>35</v>
      </c>
      <c r="G1034" s="2" t="s">
        <v>1447</v>
      </c>
      <c r="H1034" s="511" t="s">
        <v>1623</v>
      </c>
      <c r="I1034" s="512" t="s">
        <v>1626</v>
      </c>
    </row>
    <row r="1035" spans="2:9" ht="115.5" customHeight="1">
      <c r="B1035" s="26"/>
      <c r="C1035" s="7"/>
      <c r="D1035" s="32"/>
      <c r="E1035" s="5" t="s">
        <v>285</v>
      </c>
      <c r="F1035" s="5" t="s">
        <v>10</v>
      </c>
      <c r="G1035" s="2" t="s">
        <v>1448</v>
      </c>
      <c r="H1035" s="511" t="s">
        <v>2459</v>
      </c>
      <c r="I1035" s="512" t="s">
        <v>1449</v>
      </c>
    </row>
    <row r="1036" spans="2:9" ht="171.75" customHeight="1">
      <c r="B1036" s="26"/>
      <c r="C1036" s="7"/>
      <c r="D1036" s="32"/>
      <c r="E1036" s="5" t="s">
        <v>285</v>
      </c>
      <c r="F1036" s="5" t="s">
        <v>11</v>
      </c>
      <c r="G1036" s="2" t="s">
        <v>1450</v>
      </c>
      <c r="H1036" s="511" t="s">
        <v>2507</v>
      </c>
      <c r="I1036" s="512" t="s">
        <v>2521</v>
      </c>
    </row>
    <row r="1037" spans="2:9">
      <c r="B1037" s="26"/>
      <c r="C1037" s="7"/>
      <c r="D1037" s="32"/>
      <c r="E1037" s="5"/>
      <c r="F1037" s="5" t="s">
        <v>36</v>
      </c>
      <c r="G1037" s="2" t="s">
        <v>60</v>
      </c>
      <c r="H1037" s="511"/>
      <c r="I1037" s="512"/>
    </row>
    <row r="1038" spans="2:9">
      <c r="B1038" s="26"/>
      <c r="C1038" s="7"/>
      <c r="D1038" s="32"/>
      <c r="E1038" s="5"/>
      <c r="F1038" s="5" t="s">
        <v>37</v>
      </c>
      <c r="G1038" s="2" t="s">
        <v>61</v>
      </c>
      <c r="H1038" s="511"/>
      <c r="I1038" s="512"/>
    </row>
    <row r="1039" spans="2:9">
      <c r="B1039" s="26"/>
      <c r="C1039" s="7"/>
      <c r="D1039" s="32"/>
      <c r="E1039" s="5"/>
      <c r="F1039" s="5" t="s">
        <v>14</v>
      </c>
      <c r="G1039" s="2" t="s">
        <v>62</v>
      </c>
      <c r="H1039" s="511"/>
      <c r="I1039" s="512"/>
    </row>
    <row r="1040" spans="2:9">
      <c r="B1040" s="26"/>
      <c r="C1040" s="7"/>
      <c r="D1040" s="32"/>
      <c r="E1040" s="5"/>
      <c r="F1040" s="5" t="s">
        <v>15</v>
      </c>
      <c r="G1040" s="2" t="s">
        <v>63</v>
      </c>
      <c r="H1040" s="511"/>
      <c r="I1040" s="512"/>
    </row>
    <row r="1041" spans="2:9">
      <c r="B1041" s="26"/>
      <c r="C1041" s="7"/>
      <c r="D1041" s="32"/>
      <c r="E1041" s="5"/>
      <c r="F1041" s="5" t="s">
        <v>16</v>
      </c>
      <c r="G1041" s="2" t="s">
        <v>64</v>
      </c>
      <c r="H1041" s="511"/>
      <c r="I1041" s="512"/>
    </row>
    <row r="1042" spans="2:9">
      <c r="B1042" s="26"/>
      <c r="C1042" s="7"/>
      <c r="D1042" s="32"/>
      <c r="E1042" s="5"/>
      <c r="F1042" s="5" t="s">
        <v>17</v>
      </c>
      <c r="G1042" s="2" t="s">
        <v>65</v>
      </c>
      <c r="H1042" s="511"/>
      <c r="I1042" s="512"/>
    </row>
    <row r="1043" spans="2:9">
      <c r="B1043" s="26"/>
      <c r="C1043" s="7"/>
      <c r="D1043" s="32"/>
      <c r="E1043" s="5"/>
      <c r="F1043" s="5" t="s">
        <v>18</v>
      </c>
      <c r="G1043" s="2" t="s">
        <v>66</v>
      </c>
      <c r="H1043" s="511"/>
      <c r="I1043" s="512"/>
    </row>
    <row r="1044" spans="2:9">
      <c r="B1044" s="26"/>
      <c r="C1044" s="7"/>
      <c r="D1044" s="32"/>
      <c r="E1044" s="5"/>
      <c r="F1044" s="5" t="s">
        <v>19</v>
      </c>
      <c r="G1044" s="2" t="s">
        <v>67</v>
      </c>
      <c r="H1044" s="511"/>
      <c r="I1044" s="512"/>
    </row>
    <row r="1045" spans="2:9">
      <c r="B1045" s="26"/>
      <c r="C1045" s="7"/>
      <c r="D1045" s="32"/>
      <c r="E1045" s="5"/>
      <c r="F1045" s="5" t="s">
        <v>20</v>
      </c>
      <c r="G1045" s="2" t="s">
        <v>68</v>
      </c>
      <c r="H1045" s="511"/>
      <c r="I1045" s="512"/>
    </row>
    <row r="1046" spans="2:9">
      <c r="B1046" s="26"/>
      <c r="C1046" s="7"/>
      <c r="D1046" s="32"/>
      <c r="E1046" s="5"/>
      <c r="F1046" s="5" t="s">
        <v>21</v>
      </c>
      <c r="G1046" s="2" t="s">
        <v>69</v>
      </c>
      <c r="H1046" s="511"/>
      <c r="I1046" s="512"/>
    </row>
    <row r="1047" spans="2:9">
      <c r="B1047" s="26"/>
      <c r="C1047" s="7"/>
      <c r="D1047" s="32"/>
      <c r="E1047" s="5"/>
      <c r="F1047" s="5" t="s">
        <v>22</v>
      </c>
      <c r="G1047" s="2" t="s">
        <v>70</v>
      </c>
      <c r="H1047" s="511"/>
      <c r="I1047" s="512"/>
    </row>
    <row r="1048" spans="2:9">
      <c r="B1048" s="26"/>
      <c r="C1048" s="7"/>
      <c r="D1048" s="32"/>
      <c r="E1048" s="5"/>
      <c r="F1048" s="5" t="s">
        <v>23</v>
      </c>
      <c r="G1048" s="2" t="s">
        <v>1385</v>
      </c>
      <c r="H1048" s="511"/>
      <c r="I1048" s="512"/>
    </row>
    <row r="1049" spans="2:9">
      <c r="B1049" s="26"/>
      <c r="C1049" s="7"/>
      <c r="D1049" s="32"/>
      <c r="E1049" s="5"/>
      <c r="F1049" s="5" t="s">
        <v>24</v>
      </c>
      <c r="G1049" s="2" t="s">
        <v>71</v>
      </c>
      <c r="H1049" s="511"/>
      <c r="I1049" s="512"/>
    </row>
    <row r="1050" spans="2:9">
      <c r="B1050" s="26"/>
      <c r="C1050" s="7"/>
      <c r="D1050" s="32"/>
      <c r="E1050" s="5"/>
      <c r="F1050" s="5" t="s">
        <v>27</v>
      </c>
      <c r="G1050" s="2" t="s">
        <v>72</v>
      </c>
      <c r="H1050" s="511"/>
      <c r="I1050" s="512"/>
    </row>
    <row r="1051" spans="2:9">
      <c r="B1051" s="26"/>
      <c r="C1051" s="7"/>
      <c r="D1051" s="32"/>
      <c r="E1051" s="5"/>
      <c r="F1051" s="5" t="s">
        <v>28</v>
      </c>
      <c r="G1051" s="2" t="s">
        <v>73</v>
      </c>
      <c r="H1051" s="511"/>
      <c r="I1051" s="512"/>
    </row>
    <row r="1052" spans="2:9">
      <c r="B1052" s="26"/>
      <c r="C1052" s="7"/>
      <c r="D1052" s="32"/>
      <c r="E1052" s="5"/>
      <c r="F1052" s="5" t="s">
        <v>29</v>
      </c>
      <c r="G1052" s="2" t="s">
        <v>74</v>
      </c>
      <c r="H1052" s="511"/>
      <c r="I1052" s="512"/>
    </row>
    <row r="1053" spans="2:9">
      <c r="B1053" s="26"/>
      <c r="C1053" s="7"/>
      <c r="D1053" s="32"/>
      <c r="E1053" s="5"/>
      <c r="F1053" s="5" t="s">
        <v>30</v>
      </c>
      <c r="G1053" s="2" t="s">
        <v>75</v>
      </c>
      <c r="H1053" s="511"/>
      <c r="I1053" s="512"/>
    </row>
    <row r="1054" spans="2:9">
      <c r="B1054" s="26"/>
      <c r="C1054" s="7"/>
      <c r="D1054" s="32"/>
      <c r="E1054" s="5"/>
      <c r="F1054" s="5" t="s">
        <v>31</v>
      </c>
      <c r="G1054" s="2" t="s">
        <v>76</v>
      </c>
      <c r="H1054" s="511"/>
      <c r="I1054" s="512"/>
    </row>
    <row r="1055" spans="2:9">
      <c r="B1055" s="26"/>
      <c r="C1055" s="7"/>
      <c r="D1055" s="32"/>
      <c r="E1055" s="5"/>
      <c r="F1055" s="5" t="s">
        <v>77</v>
      </c>
      <c r="G1055" s="2" t="s">
        <v>78</v>
      </c>
      <c r="H1055" s="511"/>
      <c r="I1055" s="512"/>
    </row>
    <row r="1056" spans="2:9">
      <c r="B1056" s="26"/>
      <c r="C1056" s="7"/>
      <c r="D1056" s="32"/>
      <c r="E1056" s="5"/>
      <c r="F1056" s="5" t="s">
        <v>79</v>
      </c>
      <c r="G1056" s="2" t="s">
        <v>80</v>
      </c>
      <c r="H1056" s="511"/>
      <c r="I1056" s="512"/>
    </row>
    <row r="1057" spans="2:9">
      <c r="B1057" s="26"/>
      <c r="C1057" s="7"/>
      <c r="D1057" s="32"/>
      <c r="E1057" s="5"/>
      <c r="F1057" s="5" t="s">
        <v>81</v>
      </c>
      <c r="G1057" s="2" t="s">
        <v>82</v>
      </c>
      <c r="H1057" s="511"/>
      <c r="I1057" s="512"/>
    </row>
    <row r="1058" spans="2:9">
      <c r="B1058" s="26"/>
      <c r="C1058" s="7"/>
      <c r="D1058" s="32"/>
      <c r="E1058" s="5"/>
      <c r="F1058" s="5" t="s">
        <v>83</v>
      </c>
      <c r="G1058" s="2" t="s">
        <v>84</v>
      </c>
      <c r="H1058" s="511"/>
      <c r="I1058" s="512"/>
    </row>
    <row r="1059" spans="2:9">
      <c r="B1059" s="26"/>
      <c r="C1059" s="7"/>
      <c r="D1059" s="32"/>
      <c r="E1059" s="5"/>
      <c r="F1059" s="5" t="s">
        <v>85</v>
      </c>
      <c r="G1059" s="2" t="s">
        <v>86</v>
      </c>
      <c r="H1059" s="511"/>
      <c r="I1059" s="512"/>
    </row>
    <row r="1060" spans="2:9">
      <c r="B1060" s="26"/>
      <c r="C1060" s="7"/>
      <c r="D1060" s="32"/>
      <c r="E1060" s="5"/>
      <c r="F1060" s="5" t="s">
        <v>87</v>
      </c>
      <c r="G1060" s="2" t="s">
        <v>88</v>
      </c>
      <c r="H1060" s="511"/>
      <c r="I1060" s="512"/>
    </row>
    <row r="1061" spans="2:9">
      <c r="B1061" s="26"/>
      <c r="C1061" s="7"/>
      <c r="D1061" s="32"/>
      <c r="E1061" s="5"/>
      <c r="F1061" s="5" t="s">
        <v>89</v>
      </c>
      <c r="G1061" s="2" t="s">
        <v>90</v>
      </c>
      <c r="H1061" s="511"/>
      <c r="I1061" s="512"/>
    </row>
    <row r="1062" spans="2:9">
      <c r="B1062" s="26"/>
      <c r="C1062" s="7"/>
      <c r="D1062" s="32"/>
      <c r="E1062" s="5"/>
      <c r="F1062" s="5" t="s">
        <v>91</v>
      </c>
      <c r="G1062" s="2" t="s">
        <v>92</v>
      </c>
      <c r="H1062" s="511"/>
      <c r="I1062" s="512"/>
    </row>
    <row r="1063" spans="2:9">
      <c r="B1063" s="26"/>
      <c r="C1063" s="7"/>
      <c r="D1063" s="32"/>
      <c r="E1063" s="5"/>
      <c r="F1063" s="5" t="s">
        <v>93</v>
      </c>
      <c r="G1063" s="2" t="s">
        <v>94</v>
      </c>
      <c r="H1063" s="511"/>
      <c r="I1063" s="512"/>
    </row>
    <row r="1064" spans="2:9">
      <c r="B1064" s="26"/>
      <c r="C1064" s="7"/>
      <c r="D1064" s="32"/>
      <c r="E1064" s="5"/>
      <c r="F1064" s="5" t="s">
        <v>95</v>
      </c>
      <c r="G1064" s="2" t="s">
        <v>96</v>
      </c>
      <c r="H1064" s="511"/>
      <c r="I1064" s="512"/>
    </row>
    <row r="1065" spans="2:9">
      <c r="B1065" s="26"/>
      <c r="C1065" s="7"/>
      <c r="D1065" s="32"/>
      <c r="E1065" s="5"/>
      <c r="F1065" s="5" t="s">
        <v>97</v>
      </c>
      <c r="G1065" s="2" t="s">
        <v>98</v>
      </c>
      <c r="H1065" s="511"/>
      <c r="I1065" s="512"/>
    </row>
    <row r="1066" spans="2:9">
      <c r="B1066" s="26"/>
      <c r="C1066" s="7"/>
      <c r="D1066" s="32"/>
      <c r="E1066" s="5"/>
      <c r="F1066" s="5" t="s">
        <v>99</v>
      </c>
      <c r="G1066" s="2" t="s">
        <v>100</v>
      </c>
      <c r="H1066" s="511"/>
      <c r="I1066" s="512"/>
    </row>
    <row r="1067" spans="2:9">
      <c r="B1067" s="26"/>
      <c r="C1067" s="7"/>
      <c r="D1067" s="32"/>
      <c r="E1067" s="5"/>
      <c r="F1067" s="5" t="s">
        <v>101</v>
      </c>
      <c r="G1067" s="2" t="s">
        <v>102</v>
      </c>
      <c r="H1067" s="511"/>
      <c r="I1067" s="512"/>
    </row>
    <row r="1068" spans="2:9">
      <c r="B1068" s="26"/>
      <c r="C1068" s="7"/>
      <c r="D1068" s="32"/>
      <c r="E1068" s="5"/>
      <c r="F1068" s="5" t="s">
        <v>103</v>
      </c>
      <c r="G1068" s="2" t="s">
        <v>104</v>
      </c>
      <c r="H1068" s="511"/>
      <c r="I1068" s="512"/>
    </row>
    <row r="1069" spans="2:9">
      <c r="B1069" s="26"/>
      <c r="C1069" s="7"/>
      <c r="D1069" s="32"/>
      <c r="E1069" s="5"/>
      <c r="F1069" s="5" t="s">
        <v>105</v>
      </c>
      <c r="G1069" s="2" t="s">
        <v>106</v>
      </c>
      <c r="H1069" s="511"/>
      <c r="I1069" s="512"/>
    </row>
    <row r="1070" spans="2:9">
      <c r="B1070" s="26"/>
      <c r="C1070" s="7"/>
      <c r="D1070" s="32"/>
      <c r="E1070" s="5"/>
      <c r="F1070" s="5" t="s">
        <v>107</v>
      </c>
      <c r="G1070" s="2" t="s">
        <v>108</v>
      </c>
      <c r="H1070" s="511"/>
      <c r="I1070" s="512"/>
    </row>
    <row r="1071" spans="2:9">
      <c r="B1071" s="26"/>
      <c r="C1071" s="7"/>
      <c r="D1071" s="32"/>
      <c r="E1071" s="5"/>
      <c r="F1071" s="5" t="s">
        <v>109</v>
      </c>
      <c r="G1071" s="2" t="s">
        <v>110</v>
      </c>
      <c r="H1071" s="511"/>
      <c r="I1071" s="512"/>
    </row>
    <row r="1072" spans="2:9">
      <c r="B1072" s="26"/>
      <c r="C1072" s="7"/>
      <c r="D1072" s="32"/>
      <c r="E1072" s="5"/>
      <c r="F1072" s="5" t="s">
        <v>111</v>
      </c>
      <c r="G1072" s="2" t="s">
        <v>112</v>
      </c>
      <c r="H1072" s="511"/>
      <c r="I1072" s="512"/>
    </row>
    <row r="1073" spans="2:9">
      <c r="B1073" s="26"/>
      <c r="C1073" s="7"/>
      <c r="D1073" s="32"/>
      <c r="E1073" s="5"/>
      <c r="F1073" s="5" t="s">
        <v>113</v>
      </c>
      <c r="G1073" s="2" t="s">
        <v>114</v>
      </c>
      <c r="H1073" s="511"/>
      <c r="I1073" s="512"/>
    </row>
    <row r="1074" spans="2:9">
      <c r="B1074" s="26"/>
      <c r="C1074" s="7"/>
      <c r="D1074" s="32"/>
      <c r="E1074" s="5"/>
      <c r="F1074" s="5" t="s">
        <v>115</v>
      </c>
      <c r="G1074" s="2" t="s">
        <v>116</v>
      </c>
      <c r="H1074" s="511"/>
      <c r="I1074" s="512"/>
    </row>
    <row r="1075" spans="2:9">
      <c r="B1075" s="26"/>
      <c r="C1075" s="7"/>
      <c r="D1075" s="32"/>
      <c r="E1075" s="5"/>
      <c r="F1075" s="5" t="s">
        <v>117</v>
      </c>
      <c r="G1075" s="2" t="s">
        <v>118</v>
      </c>
      <c r="H1075" s="511"/>
      <c r="I1075" s="512"/>
    </row>
    <row r="1076" spans="2:9">
      <c r="B1076" s="26"/>
      <c r="C1076" s="7"/>
      <c r="D1076" s="32"/>
      <c r="E1076" s="5"/>
      <c r="F1076" s="5" t="s">
        <v>119</v>
      </c>
      <c r="G1076" s="2" t="s">
        <v>120</v>
      </c>
      <c r="H1076" s="511"/>
      <c r="I1076" s="512"/>
    </row>
    <row r="1077" spans="2:9">
      <c r="B1077" s="26"/>
      <c r="C1077" s="7"/>
      <c r="D1077" s="32"/>
      <c r="E1077" s="5"/>
      <c r="F1077" s="5" t="s">
        <v>121</v>
      </c>
      <c r="G1077" s="2" t="s">
        <v>122</v>
      </c>
      <c r="H1077" s="511"/>
      <c r="I1077" s="512"/>
    </row>
    <row r="1078" spans="2:9">
      <c r="B1078" s="26"/>
      <c r="C1078" s="7"/>
      <c r="D1078" s="32"/>
      <c r="E1078" s="5"/>
      <c r="F1078" s="5" t="s">
        <v>123</v>
      </c>
      <c r="G1078" s="2" t="s">
        <v>124</v>
      </c>
      <c r="H1078" s="511"/>
      <c r="I1078" s="512"/>
    </row>
    <row r="1079" spans="2:9">
      <c r="B1079" s="26"/>
      <c r="C1079" s="7"/>
      <c r="D1079" s="32"/>
      <c r="E1079" s="5"/>
      <c r="F1079" s="5" t="s">
        <v>125</v>
      </c>
      <c r="G1079" s="2" t="s">
        <v>126</v>
      </c>
      <c r="H1079" s="511"/>
      <c r="I1079" s="512"/>
    </row>
    <row r="1080" spans="2:9">
      <c r="B1080" s="26"/>
      <c r="C1080" s="7"/>
      <c r="D1080" s="32"/>
      <c r="E1080" s="5"/>
      <c r="F1080" s="5" t="s">
        <v>127</v>
      </c>
      <c r="G1080" s="2" t="s">
        <v>128</v>
      </c>
      <c r="H1080" s="511"/>
      <c r="I1080" s="512"/>
    </row>
    <row r="1081" spans="2:9">
      <c r="B1081" s="26"/>
      <c r="C1081" s="7"/>
      <c r="D1081" s="32"/>
      <c r="E1081" s="5"/>
      <c r="F1081" s="5" t="s">
        <v>129</v>
      </c>
      <c r="G1081" s="2" t="s">
        <v>130</v>
      </c>
      <c r="H1081" s="511"/>
      <c r="I1081" s="512"/>
    </row>
    <row r="1082" spans="2:9">
      <c r="B1082" s="26"/>
      <c r="C1082" s="7"/>
      <c r="D1082" s="32"/>
      <c r="E1082" s="5"/>
      <c r="F1082" s="5" t="s">
        <v>131</v>
      </c>
      <c r="G1082" s="2" t="s">
        <v>132</v>
      </c>
      <c r="H1082" s="511"/>
      <c r="I1082" s="512"/>
    </row>
    <row r="1083" spans="2:9">
      <c r="B1083" s="26"/>
      <c r="C1083" s="7"/>
      <c r="D1083" s="32"/>
      <c r="E1083" s="5"/>
      <c r="F1083" s="5" t="s">
        <v>133</v>
      </c>
      <c r="G1083" s="2" t="s">
        <v>134</v>
      </c>
      <c r="H1083" s="511"/>
      <c r="I1083" s="512"/>
    </row>
    <row r="1084" spans="2:9">
      <c r="B1084" s="26"/>
      <c r="C1084" s="7"/>
      <c r="D1084" s="32"/>
      <c r="E1084" s="5"/>
      <c r="F1084" s="5" t="s">
        <v>135</v>
      </c>
      <c r="G1084" s="2" t="s">
        <v>136</v>
      </c>
      <c r="H1084" s="511"/>
      <c r="I1084" s="512"/>
    </row>
    <row r="1085" spans="2:9">
      <c r="B1085" s="2" t="s">
        <v>167</v>
      </c>
      <c r="C1085" s="7" t="s">
        <v>171</v>
      </c>
      <c r="D1085" s="31">
        <v>92</v>
      </c>
      <c r="E1085" s="27"/>
      <c r="F1085" s="27"/>
      <c r="G1085" s="15" t="s">
        <v>1451</v>
      </c>
      <c r="H1085" s="519" t="s">
        <v>1624</v>
      </c>
      <c r="I1085" s="520" t="s">
        <v>1625</v>
      </c>
    </row>
    <row r="1086" spans="2:9">
      <c r="B1086" s="26"/>
      <c r="C1086" s="7"/>
      <c r="D1086" s="32"/>
      <c r="E1086" s="5"/>
      <c r="F1086" s="5"/>
      <c r="G1086" s="4" t="s">
        <v>174</v>
      </c>
      <c r="H1086" s="513"/>
      <c r="I1086" s="514"/>
    </row>
    <row r="1087" spans="2:9">
      <c r="B1087" s="26"/>
      <c r="C1087" s="7"/>
      <c r="D1087" s="32"/>
      <c r="E1087" s="5"/>
      <c r="F1087" s="5"/>
      <c r="G1087" s="2" t="s">
        <v>1452</v>
      </c>
      <c r="H1087" s="511"/>
      <c r="I1087" s="512"/>
    </row>
    <row r="1088" spans="2:9">
      <c r="B1088" s="26"/>
      <c r="C1088" s="7"/>
      <c r="D1088" s="32"/>
      <c r="E1088" s="5"/>
      <c r="F1088" s="5"/>
      <c r="G1088" s="2" t="s">
        <v>1453</v>
      </c>
      <c r="H1088" s="511"/>
      <c r="I1088" s="512"/>
    </row>
    <row r="1089" spans="2:9">
      <c r="B1089" s="26"/>
      <c r="C1089" s="7"/>
      <c r="D1089" s="32"/>
      <c r="E1089" s="5"/>
      <c r="F1089" s="5"/>
      <c r="G1089" s="2" t="s">
        <v>1454</v>
      </c>
      <c r="H1089" s="511"/>
      <c r="I1089" s="512"/>
    </row>
    <row r="1090" spans="2:9">
      <c r="B1090" s="26"/>
      <c r="C1090" s="7"/>
      <c r="D1090" s="32"/>
      <c r="E1090" s="5"/>
      <c r="F1090" s="5"/>
      <c r="G1090" s="2" t="s">
        <v>1455</v>
      </c>
      <c r="H1090" s="511"/>
      <c r="I1090" s="512"/>
    </row>
    <row r="1091" spans="2:9">
      <c r="B1091" s="26"/>
      <c r="C1091" s="7"/>
      <c r="D1091" s="32"/>
      <c r="E1091" s="5"/>
      <c r="F1091" s="5"/>
      <c r="G1091" s="2" t="s">
        <v>1456</v>
      </c>
      <c r="H1091" s="511"/>
      <c r="I1091" s="512"/>
    </row>
    <row r="1092" spans="2:9" ht="85.5">
      <c r="B1092" s="2" t="s">
        <v>168</v>
      </c>
      <c r="C1092" s="7" t="s">
        <v>1457</v>
      </c>
      <c r="D1092" s="31">
        <v>93</v>
      </c>
      <c r="E1092" s="27"/>
      <c r="F1092" s="27"/>
      <c r="G1092" s="15" t="s">
        <v>1458</v>
      </c>
      <c r="H1092" s="519" t="s">
        <v>1787</v>
      </c>
      <c r="I1092" s="520" t="s">
        <v>2519</v>
      </c>
    </row>
    <row r="1093" spans="2:9" ht="42.75">
      <c r="B1093" s="26" t="s">
        <v>1516</v>
      </c>
      <c r="C1093" s="7"/>
      <c r="D1093" s="32"/>
      <c r="E1093" s="5"/>
      <c r="F1093" s="5"/>
      <c r="G1093" s="30" t="s">
        <v>1471</v>
      </c>
      <c r="H1093" s="511" t="s">
        <v>1787</v>
      </c>
      <c r="I1093" s="512" t="s">
        <v>2520</v>
      </c>
    </row>
    <row r="1094" spans="2:9" ht="30">
      <c r="B1094" s="26" t="s">
        <v>25</v>
      </c>
      <c r="C1094" s="7"/>
      <c r="D1094" s="32"/>
      <c r="E1094" s="5"/>
      <c r="F1094" s="5"/>
      <c r="G1094" s="2" t="s">
        <v>1472</v>
      </c>
      <c r="H1094" s="511"/>
      <c r="I1094" s="512"/>
    </row>
    <row r="1095" spans="2:9">
      <c r="B1095" s="26"/>
      <c r="C1095" s="7"/>
      <c r="D1095" s="32"/>
      <c r="E1095" s="5"/>
      <c r="F1095" s="5"/>
      <c r="G1095" s="2" t="s">
        <v>1846</v>
      </c>
      <c r="H1095" s="511"/>
      <c r="I1095" s="512"/>
    </row>
    <row r="1096" spans="2:9">
      <c r="B1096" s="26"/>
      <c r="C1096" s="7"/>
      <c r="D1096" s="32"/>
      <c r="E1096" s="5"/>
      <c r="F1096" s="5"/>
      <c r="G1096" s="2"/>
      <c r="H1096" s="511"/>
      <c r="I1096" s="512"/>
    </row>
    <row r="1097" spans="2:9" ht="19.5">
      <c r="B1097" s="26"/>
      <c r="C1097" s="7"/>
      <c r="D1097" s="32"/>
      <c r="E1097" s="5"/>
      <c r="F1097" s="5"/>
      <c r="G1097" s="317" t="s">
        <v>1581</v>
      </c>
      <c r="H1097" s="511"/>
      <c r="I1097" s="512"/>
    </row>
    <row r="1098" spans="2:9" ht="82.5">
      <c r="B1098" s="26"/>
      <c r="C1098" s="7"/>
      <c r="D1098" s="33"/>
      <c r="E1098" s="16"/>
      <c r="F1098" s="16"/>
      <c r="G1098" s="318" t="s">
        <v>1656</v>
      </c>
      <c r="H1098" s="517" t="s">
        <v>2506</v>
      </c>
      <c r="I1098" s="518" t="s">
        <v>2504</v>
      </c>
    </row>
    <row r="1099" spans="2:9" ht="28.5">
      <c r="B1099" s="26"/>
      <c r="C1099" s="7"/>
      <c r="D1099" s="32"/>
      <c r="E1099" s="5"/>
      <c r="F1099" s="5"/>
      <c r="G1099" s="30" t="s">
        <v>1473</v>
      </c>
      <c r="H1099" s="511" t="s">
        <v>2506</v>
      </c>
      <c r="I1099" s="512" t="s">
        <v>2504</v>
      </c>
    </row>
    <row r="1100" spans="2:9">
      <c r="B1100" s="26"/>
      <c r="C1100" s="7"/>
      <c r="D1100" s="32"/>
      <c r="E1100" s="5"/>
      <c r="F1100" s="5"/>
      <c r="G1100" s="30" t="s">
        <v>1474</v>
      </c>
      <c r="H1100" s="511"/>
      <c r="I1100" s="512"/>
    </row>
    <row r="1101" spans="2:9">
      <c r="B1101" s="26"/>
      <c r="C1101" s="7"/>
      <c r="D1101" s="32"/>
      <c r="E1101" s="5"/>
      <c r="F1101" s="5"/>
      <c r="G1101" s="2" t="s">
        <v>1847</v>
      </c>
      <c r="H1101" s="511"/>
      <c r="I1101" s="512"/>
    </row>
    <row r="1102" spans="2:9">
      <c r="B1102" s="26"/>
      <c r="C1102" s="7"/>
      <c r="D1102" s="32"/>
      <c r="E1102" s="5"/>
      <c r="F1102" s="5"/>
      <c r="G1102" s="30" t="s">
        <v>1475</v>
      </c>
      <c r="H1102" s="511"/>
      <c r="I1102" s="512"/>
    </row>
    <row r="1103" spans="2:9">
      <c r="B1103" s="26"/>
      <c r="C1103" s="7"/>
      <c r="D1103" s="32"/>
      <c r="E1103" s="5"/>
      <c r="F1103" s="5"/>
      <c r="G1103" s="2" t="s">
        <v>1847</v>
      </c>
      <c r="H1103" s="511"/>
      <c r="I1103" s="512"/>
    </row>
    <row r="1104" spans="2:9" ht="82.5">
      <c r="B1104" s="26"/>
      <c r="C1104" s="7"/>
      <c r="D1104" s="33"/>
      <c r="E1104" s="16"/>
      <c r="F1104" s="16"/>
      <c r="G1104" s="699" t="s">
        <v>1657</v>
      </c>
      <c r="H1104" s="648" t="s">
        <v>1623</v>
      </c>
      <c r="I1104" s="649" t="s">
        <v>2515</v>
      </c>
    </row>
    <row r="1105" spans="2:9" ht="30">
      <c r="B1105" s="26"/>
      <c r="C1105" s="7"/>
      <c r="D1105" s="32"/>
      <c r="E1105" s="5"/>
      <c r="F1105" s="5"/>
      <c r="G1105" s="700" t="s">
        <v>2023</v>
      </c>
      <c r="H1105" s="634" t="s">
        <v>2515</v>
      </c>
      <c r="I1105" s="635" t="s">
        <v>2515</v>
      </c>
    </row>
    <row r="1106" spans="2:9">
      <c r="B1106" s="26"/>
      <c r="C1106" s="7"/>
      <c r="D1106" s="32"/>
      <c r="E1106" s="5"/>
      <c r="F1106" s="5"/>
      <c r="G1106" s="30" t="s">
        <v>1474</v>
      </c>
      <c r="H1106" s="511"/>
      <c r="I1106" s="512"/>
    </row>
    <row r="1107" spans="2:9">
      <c r="B1107" s="26"/>
      <c r="C1107" s="7"/>
      <c r="D1107" s="32"/>
      <c r="E1107" s="5"/>
      <c r="F1107" s="5"/>
      <c r="G1107" s="2" t="s">
        <v>1847</v>
      </c>
      <c r="H1107" s="511"/>
      <c r="I1107" s="512"/>
    </row>
    <row r="1108" spans="2:9">
      <c r="B1108" s="26"/>
      <c r="C1108" s="7"/>
      <c r="D1108" s="32"/>
      <c r="E1108" s="5"/>
      <c r="F1108" s="5"/>
      <c r="G1108" s="30" t="s">
        <v>1475</v>
      </c>
      <c r="H1108" s="511"/>
      <c r="I1108" s="512"/>
    </row>
    <row r="1109" spans="2:9">
      <c r="B1109" s="26"/>
      <c r="C1109" s="7"/>
      <c r="D1109" s="32"/>
      <c r="E1109" s="5"/>
      <c r="F1109" s="5"/>
      <c r="G1109" s="2" t="s">
        <v>1847</v>
      </c>
      <c r="H1109" s="511"/>
      <c r="I1109" s="512"/>
    </row>
    <row r="1110" spans="2:9" ht="82.5">
      <c r="B1110" s="26"/>
      <c r="C1110" s="7"/>
      <c r="D1110" s="33"/>
      <c r="E1110" s="16"/>
      <c r="F1110" s="16"/>
      <c r="G1110" s="318" t="s">
        <v>1658</v>
      </c>
      <c r="H1110" s="809" t="s">
        <v>2301</v>
      </c>
      <c r="I1110" s="810"/>
    </row>
    <row r="1111" spans="2:9">
      <c r="B1111" s="26"/>
      <c r="C1111" s="7"/>
      <c r="D1111" s="32"/>
      <c r="E1111" s="5"/>
      <c r="F1111" s="5"/>
      <c r="G1111" s="30" t="s">
        <v>1476</v>
      </c>
      <c r="H1111" s="799" t="s">
        <v>2301</v>
      </c>
      <c r="I1111" s="800"/>
    </row>
    <row r="1112" spans="2:9">
      <c r="B1112" s="26"/>
      <c r="C1112" s="7"/>
      <c r="D1112" s="32"/>
      <c r="E1112" s="5"/>
      <c r="F1112" s="5"/>
      <c r="G1112" s="2" t="s">
        <v>1847</v>
      </c>
      <c r="H1112" s="511"/>
      <c r="I1112" s="512"/>
    </row>
    <row r="1113" spans="2:9">
      <c r="B1113" s="26"/>
      <c r="C1113" s="7"/>
      <c r="D1113" s="33"/>
      <c r="E1113" s="16"/>
      <c r="F1113" s="16"/>
      <c r="G1113" s="316" t="s">
        <v>1459</v>
      </c>
      <c r="H1113" s="517"/>
      <c r="I1113" s="518"/>
    </row>
    <row r="1114" spans="2:9">
      <c r="B1114" s="26"/>
      <c r="C1114" s="7"/>
      <c r="D1114" s="33"/>
      <c r="E1114" s="16"/>
      <c r="F1114" s="16"/>
      <c r="G1114" s="17" t="s">
        <v>1849</v>
      </c>
      <c r="H1114" s="755"/>
      <c r="I1114" s="756"/>
    </row>
    <row r="1115" spans="2:9">
      <c r="B1115" s="26"/>
      <c r="C1115" s="7"/>
      <c r="D1115" s="33"/>
      <c r="E1115" s="16"/>
      <c r="F1115" s="16"/>
      <c r="G1115" s="17" t="s">
        <v>1460</v>
      </c>
      <c r="H1115" s="517"/>
      <c r="I1115" s="518"/>
    </row>
    <row r="1116" spans="2:9">
      <c r="B1116" s="26"/>
      <c r="C1116" s="7"/>
      <c r="D1116" s="33"/>
      <c r="E1116" s="16"/>
      <c r="F1116" s="16"/>
      <c r="G1116" s="17" t="s">
        <v>1461</v>
      </c>
      <c r="H1116" s="517"/>
      <c r="I1116" s="518"/>
    </row>
    <row r="1117" spans="2:9">
      <c r="B1117" s="26"/>
      <c r="C1117" s="7"/>
      <c r="D1117" s="33"/>
      <c r="E1117" s="16"/>
      <c r="F1117" s="16"/>
      <c r="G1117" s="17" t="s">
        <v>1462</v>
      </c>
      <c r="H1117" s="517"/>
      <c r="I1117" s="518"/>
    </row>
    <row r="1118" spans="2:9">
      <c r="B1118" s="26"/>
      <c r="C1118" s="7"/>
      <c r="D1118" s="33"/>
      <c r="E1118" s="16"/>
      <c r="F1118" s="16"/>
      <c r="G1118" s="17" t="s">
        <v>1463</v>
      </c>
      <c r="H1118" s="517"/>
      <c r="I1118" s="518"/>
    </row>
    <row r="1119" spans="2:9">
      <c r="B1119" s="26"/>
      <c r="C1119" s="7"/>
      <c r="D1119" s="33"/>
      <c r="E1119" s="16"/>
      <c r="F1119" s="16"/>
      <c r="G1119" s="17" t="s">
        <v>1464</v>
      </c>
      <c r="H1119" s="517"/>
      <c r="I1119" s="518"/>
    </row>
    <row r="1120" spans="2:9">
      <c r="B1120" s="26"/>
      <c r="C1120" s="7"/>
      <c r="D1120" s="33"/>
      <c r="E1120" s="16"/>
      <c r="F1120" s="16"/>
      <c r="G1120" s="17" t="s">
        <v>1465</v>
      </c>
      <c r="H1120" s="517"/>
      <c r="I1120" s="518"/>
    </row>
    <row r="1121" spans="2:9">
      <c r="B1121" s="26"/>
      <c r="C1121" s="7"/>
      <c r="D1121" s="33"/>
      <c r="E1121" s="16"/>
      <c r="F1121" s="16"/>
      <c r="G1121" s="17" t="s">
        <v>1466</v>
      </c>
      <c r="H1121" s="517"/>
      <c r="I1121" s="518"/>
    </row>
    <row r="1122" spans="2:9">
      <c r="B1122" s="26"/>
      <c r="C1122" s="7"/>
      <c r="D1122" s="33"/>
      <c r="E1122" s="16"/>
      <c r="F1122" s="16"/>
      <c r="G1122" s="17" t="s">
        <v>1467</v>
      </c>
      <c r="H1122" s="517"/>
      <c r="I1122" s="518"/>
    </row>
    <row r="1123" spans="2:9">
      <c r="B1123" s="26"/>
      <c r="C1123" s="7"/>
      <c r="D1123" s="33"/>
      <c r="E1123" s="16"/>
      <c r="F1123" s="16"/>
      <c r="G1123" s="17" t="s">
        <v>1468</v>
      </c>
      <c r="H1123" s="517"/>
      <c r="I1123" s="518"/>
    </row>
    <row r="1124" spans="2:9">
      <c r="B1124" s="26"/>
      <c r="C1124" s="7"/>
      <c r="D1124" s="33"/>
      <c r="E1124" s="16"/>
      <c r="F1124" s="16"/>
      <c r="G1124" s="17" t="s">
        <v>1469</v>
      </c>
      <c r="H1124" s="517"/>
      <c r="I1124" s="518"/>
    </row>
    <row r="1125" spans="2:9">
      <c r="B1125" s="26"/>
      <c r="C1125" s="7"/>
      <c r="D1125" s="33"/>
      <c r="E1125" s="16"/>
      <c r="F1125" s="16"/>
      <c r="G1125" s="17" t="s">
        <v>1470</v>
      </c>
      <c r="H1125" s="517"/>
      <c r="I1125" s="518"/>
    </row>
    <row r="1126" spans="2:9">
      <c r="B1126" s="26"/>
      <c r="C1126" s="7"/>
      <c r="D1126" s="33"/>
      <c r="E1126" s="16"/>
      <c r="F1126" s="16"/>
      <c r="G1126" s="19" t="s">
        <v>1580</v>
      </c>
      <c r="H1126" s="648"/>
      <c r="I1126" s="649"/>
    </row>
    <row r="1127" spans="2:9" ht="292.5" customHeight="1">
      <c r="B1127" s="26"/>
      <c r="C1127" s="7"/>
      <c r="D1127" s="33"/>
      <c r="E1127" s="16"/>
      <c r="F1127" s="16"/>
      <c r="G1127" s="17" t="s">
        <v>1824</v>
      </c>
      <c r="H1127" s="755"/>
      <c r="I1127" s="756"/>
    </row>
    <row r="1128" spans="2:9">
      <c r="B1128" s="26"/>
      <c r="C1128" s="7"/>
      <c r="D1128" s="33"/>
      <c r="E1128" s="16"/>
      <c r="F1128" s="16"/>
      <c r="G1128" s="19" t="s">
        <v>1992</v>
      </c>
      <c r="H1128" s="648"/>
      <c r="I1128" s="649"/>
    </row>
    <row r="1129" spans="2:9">
      <c r="B1129" s="26" t="s">
        <v>1477</v>
      </c>
      <c r="C1129" s="7" t="s">
        <v>33</v>
      </c>
      <c r="D1129" s="31">
        <v>94</v>
      </c>
      <c r="E1129" s="27"/>
      <c r="F1129" s="27"/>
      <c r="G1129" s="15" t="s">
        <v>2460</v>
      </c>
      <c r="H1129" s="797" t="s">
        <v>284</v>
      </c>
      <c r="I1129" s="798"/>
    </row>
    <row r="1130" spans="2:9">
      <c r="B1130" s="26"/>
      <c r="C1130" s="7"/>
      <c r="D1130" s="32"/>
      <c r="E1130" s="5"/>
      <c r="F1130" s="5"/>
      <c r="G1130" s="4" t="s">
        <v>1</v>
      </c>
      <c r="H1130" s="513"/>
      <c r="I1130" s="514"/>
    </row>
    <row r="1131" spans="2:9" ht="62.25" customHeight="1">
      <c r="B1131" s="26"/>
      <c r="C1131" s="7"/>
      <c r="D1131" s="32"/>
      <c r="E1131" s="5"/>
      <c r="F1131" s="5"/>
      <c r="G1131" s="2" t="s">
        <v>1925</v>
      </c>
      <c r="H1131" s="799" t="s">
        <v>2224</v>
      </c>
      <c r="I1131" s="800"/>
    </row>
    <row r="1132" spans="2:9" ht="30">
      <c r="B1132" s="26"/>
      <c r="C1132" s="7"/>
      <c r="D1132" s="32"/>
      <c r="E1132" s="5"/>
      <c r="F1132" s="5"/>
      <c r="G1132" s="2" t="s">
        <v>2269</v>
      </c>
      <c r="H1132" s="511"/>
      <c r="I1132" s="512"/>
    </row>
    <row r="1133" spans="2:9">
      <c r="B1133" s="26"/>
      <c r="C1133" s="7"/>
      <c r="D1133" s="32"/>
      <c r="E1133" s="5"/>
      <c r="F1133" s="5"/>
      <c r="G1133" s="2" t="s">
        <v>1974</v>
      </c>
      <c r="H1133" s="799" t="s">
        <v>2494</v>
      </c>
      <c r="I1133" s="800"/>
    </row>
    <row r="1134" spans="2:9" ht="30">
      <c r="B1134" s="26"/>
      <c r="C1134" s="7"/>
      <c r="D1134" s="32"/>
      <c r="E1134" s="5"/>
      <c r="F1134" s="5"/>
      <c r="G1134" s="3" t="s">
        <v>2026</v>
      </c>
      <c r="H1134" s="511"/>
      <c r="I1134" s="512"/>
    </row>
    <row r="1135" spans="2:9" ht="30">
      <c r="B1135" s="26"/>
      <c r="C1135" s="7"/>
      <c r="D1135" s="32"/>
      <c r="E1135" s="5"/>
      <c r="F1135" s="5"/>
      <c r="G1135" s="2" t="s">
        <v>1858</v>
      </c>
      <c r="H1135" s="799" t="s">
        <v>284</v>
      </c>
      <c r="I1135" s="800"/>
    </row>
    <row r="1136" spans="2:9">
      <c r="B1136" s="3"/>
      <c r="C1136" s="636" t="s">
        <v>227</v>
      </c>
      <c r="D1136" s="637">
        <v>95</v>
      </c>
      <c r="E1136" s="638"/>
      <c r="F1136" s="638"/>
      <c r="G1136" s="485" t="s">
        <v>1951</v>
      </c>
      <c r="H1136" s="811" t="s">
        <v>284</v>
      </c>
      <c r="I1136" s="812"/>
    </row>
    <row r="1137" spans="2:9" ht="15" customHeight="1">
      <c r="B1137" s="97"/>
      <c r="C1137" s="636"/>
      <c r="D1137" s="640"/>
      <c r="E1137" s="641"/>
      <c r="F1137" s="641"/>
      <c r="G1137" s="14" t="s">
        <v>173</v>
      </c>
      <c r="H1137" s="643"/>
      <c r="I1137" s="644"/>
    </row>
    <row r="1138" spans="2:9" ht="15" customHeight="1">
      <c r="B1138" s="97"/>
      <c r="C1138" s="636"/>
      <c r="D1138" s="640"/>
      <c r="E1138" s="641"/>
      <c r="F1138" s="641" t="s">
        <v>36</v>
      </c>
      <c r="G1138" s="3" t="s">
        <v>1952</v>
      </c>
      <c r="H1138" s="634"/>
      <c r="I1138" s="635"/>
    </row>
    <row r="1139" spans="2:9" ht="15" customHeight="1">
      <c r="B1139" s="97"/>
      <c r="C1139" s="636"/>
      <c r="D1139" s="640"/>
      <c r="E1139" s="641"/>
      <c r="F1139" s="641" t="s">
        <v>37</v>
      </c>
      <c r="G1139" s="3" t="s">
        <v>1957</v>
      </c>
      <c r="H1139" s="634"/>
      <c r="I1139" s="635"/>
    </row>
    <row r="1140" spans="2:9" ht="15" customHeight="1">
      <c r="B1140" s="97"/>
      <c r="C1140" s="636"/>
      <c r="D1140" s="640"/>
      <c r="E1140" s="641"/>
      <c r="F1140" s="641" t="s">
        <v>14</v>
      </c>
      <c r="G1140" s="3" t="s">
        <v>1958</v>
      </c>
      <c r="H1140" s="634"/>
      <c r="I1140" s="635"/>
    </row>
    <row r="1141" spans="2:9" ht="15" customHeight="1">
      <c r="B1141" s="97"/>
      <c r="C1141" s="636"/>
      <c r="D1141" s="640"/>
      <c r="E1141" s="641"/>
      <c r="F1141" s="641" t="s">
        <v>15</v>
      </c>
      <c r="G1141" s="3" t="s">
        <v>1959</v>
      </c>
      <c r="H1141" s="634"/>
      <c r="I1141" s="635"/>
    </row>
    <row r="1142" spans="2:9" ht="15" customHeight="1">
      <c r="B1142" s="97"/>
      <c r="C1142" s="636"/>
      <c r="D1142" s="640"/>
      <c r="E1142" s="641"/>
      <c r="F1142" s="641" t="s">
        <v>16</v>
      </c>
      <c r="G1142" s="3" t="s">
        <v>1953</v>
      </c>
      <c r="H1142" s="634"/>
      <c r="I1142" s="635"/>
    </row>
    <row r="1143" spans="2:9" ht="15" customHeight="1">
      <c r="B1143" s="97"/>
      <c r="C1143" s="636"/>
      <c r="D1143" s="640"/>
      <c r="E1143" s="641"/>
      <c r="F1143" s="641" t="s">
        <v>17</v>
      </c>
      <c r="G1143" s="3" t="s">
        <v>1954</v>
      </c>
      <c r="H1143" s="634"/>
      <c r="I1143" s="635"/>
    </row>
    <row r="1144" spans="2:9" ht="15" customHeight="1">
      <c r="B1144" s="97"/>
      <c r="C1144" s="636"/>
      <c r="D1144" s="640"/>
      <c r="E1144" s="641"/>
      <c r="F1144" s="641" t="s">
        <v>18</v>
      </c>
      <c r="G1144" s="3" t="s">
        <v>1955</v>
      </c>
      <c r="H1144" s="634"/>
      <c r="I1144" s="635"/>
    </row>
    <row r="1145" spans="2:9" ht="15" customHeight="1">
      <c r="B1145" s="97"/>
      <c r="C1145" s="636"/>
      <c r="D1145" s="640"/>
      <c r="E1145" s="641"/>
      <c r="F1145" s="641" t="s">
        <v>19</v>
      </c>
      <c r="G1145" s="3" t="s">
        <v>1961</v>
      </c>
      <c r="H1145" s="634"/>
      <c r="I1145" s="635"/>
    </row>
    <row r="1146" spans="2:9" ht="15" customHeight="1">
      <c r="B1146" s="97"/>
      <c r="C1146" s="636"/>
      <c r="D1146" s="640"/>
      <c r="E1146" s="641"/>
      <c r="F1146" s="641" t="s">
        <v>20</v>
      </c>
      <c r="G1146" s="3" t="s">
        <v>1956</v>
      </c>
      <c r="H1146" s="634"/>
      <c r="I1146" s="635"/>
    </row>
    <row r="1147" spans="2:9">
      <c r="B1147" s="26"/>
      <c r="C1147" s="7"/>
      <c r="D1147" s="33"/>
      <c r="E1147" s="16"/>
      <c r="F1147" s="16"/>
      <c r="G1147" s="17" t="s">
        <v>1479</v>
      </c>
      <c r="H1147" s="517"/>
      <c r="I1147" s="518"/>
    </row>
    <row r="1148" spans="2:9" ht="31.5" customHeight="1">
      <c r="B1148" s="2" t="s">
        <v>167</v>
      </c>
      <c r="C1148" s="7" t="s">
        <v>171</v>
      </c>
      <c r="D1148" s="31">
        <v>96</v>
      </c>
      <c r="E1148" s="27"/>
      <c r="F1148" s="27"/>
      <c r="G1148" s="15" t="s">
        <v>1857</v>
      </c>
      <c r="H1148" s="797" t="s">
        <v>2302</v>
      </c>
      <c r="I1148" s="798"/>
    </row>
    <row r="1149" spans="2:9">
      <c r="B1149" s="26"/>
      <c r="C1149" s="7"/>
      <c r="D1149" s="32"/>
      <c r="E1149" s="5"/>
      <c r="F1149" s="5"/>
      <c r="G1149" s="4" t="s">
        <v>0</v>
      </c>
      <c r="H1149" s="513"/>
      <c r="I1149" s="514"/>
    </row>
    <row r="1150" spans="2:9" s="25" customFormat="1">
      <c r="B1150" s="26"/>
      <c r="C1150" s="7"/>
      <c r="D1150" s="32"/>
      <c r="E1150" s="5"/>
      <c r="F1150" s="5" t="s">
        <v>9</v>
      </c>
      <c r="G1150" s="2" t="s">
        <v>1480</v>
      </c>
      <c r="H1150" s="511"/>
      <c r="I1150" s="512"/>
    </row>
    <row r="1151" spans="2:9" s="25" customFormat="1">
      <c r="B1151" s="26"/>
      <c r="C1151" s="7"/>
      <c r="D1151" s="32"/>
      <c r="E1151" s="5"/>
      <c r="F1151" s="5" t="s">
        <v>36</v>
      </c>
      <c r="G1151" s="2" t="s">
        <v>1481</v>
      </c>
      <c r="H1151" s="511"/>
      <c r="I1151" s="512"/>
    </row>
    <row r="1152" spans="2:9" s="25" customFormat="1">
      <c r="B1152" s="26"/>
      <c r="C1152" s="7"/>
      <c r="D1152" s="32"/>
      <c r="E1152" s="5"/>
      <c r="F1152" s="5" t="s">
        <v>37</v>
      </c>
      <c r="G1152" s="2" t="s">
        <v>1482</v>
      </c>
      <c r="H1152" s="511"/>
      <c r="I1152" s="512"/>
    </row>
    <row r="1153" spans="2:10" s="25" customFormat="1">
      <c r="B1153" s="26"/>
      <c r="C1153" s="7"/>
      <c r="D1153" s="32"/>
      <c r="E1153" s="5"/>
      <c r="F1153" s="5" t="s">
        <v>38</v>
      </c>
      <c r="G1153" s="2" t="s">
        <v>1483</v>
      </c>
      <c r="H1153" s="511"/>
      <c r="I1153" s="512"/>
    </row>
    <row r="1154" spans="2:10" s="25" customFormat="1">
      <c r="B1154" s="26"/>
      <c r="C1154" s="7"/>
      <c r="D1154" s="32"/>
      <c r="E1154" s="5"/>
      <c r="F1154" s="5" t="s">
        <v>39</v>
      </c>
      <c r="G1154" s="2" t="s">
        <v>1484</v>
      </c>
      <c r="H1154" s="511"/>
      <c r="I1154" s="512"/>
    </row>
    <row r="1155" spans="2:10" s="25" customFormat="1">
      <c r="B1155" s="26"/>
      <c r="C1155" s="7"/>
      <c r="D1155" s="32"/>
      <c r="E1155" s="5"/>
      <c r="F1155" s="5" t="s">
        <v>40</v>
      </c>
      <c r="G1155" s="2" t="s">
        <v>1485</v>
      </c>
      <c r="H1155" s="511"/>
      <c r="I1155" s="512"/>
    </row>
    <row r="1156" spans="2:10" s="25" customFormat="1">
      <c r="B1156" s="26"/>
      <c r="C1156" s="7"/>
      <c r="D1156" s="32"/>
      <c r="E1156" s="5"/>
      <c r="F1156" s="5" t="s">
        <v>9</v>
      </c>
      <c r="G1156" s="2"/>
      <c r="H1156" s="511"/>
      <c r="I1156" s="512"/>
    </row>
    <row r="1157" spans="2:10" s="25" customFormat="1">
      <c r="B1157" s="26"/>
      <c r="C1157" s="7"/>
      <c r="D1157" s="32"/>
      <c r="E1157" s="5"/>
      <c r="F1157" s="5" t="s">
        <v>41</v>
      </c>
      <c r="G1157" s="2" t="s">
        <v>1486</v>
      </c>
      <c r="H1157" s="511"/>
      <c r="I1157" s="512"/>
    </row>
    <row r="1158" spans="2:10" s="25" customFormat="1" ht="30">
      <c r="B1158" s="26"/>
      <c r="C1158" s="7"/>
      <c r="D1158" s="32"/>
      <c r="E1158" s="5"/>
      <c r="F1158" s="5" t="s">
        <v>42</v>
      </c>
      <c r="G1158" s="3" t="s">
        <v>2027</v>
      </c>
      <c r="H1158" s="634"/>
      <c r="I1158" s="635"/>
    </row>
    <row r="1159" spans="2:10" s="25" customFormat="1">
      <c r="B1159" s="26"/>
      <c r="C1159" s="7"/>
      <c r="D1159" s="32"/>
      <c r="E1159" s="5"/>
      <c r="F1159" s="5" t="s">
        <v>59</v>
      </c>
      <c r="G1159" s="3" t="s">
        <v>402</v>
      </c>
      <c r="H1159" s="634"/>
      <c r="I1159" s="635"/>
    </row>
    <row r="1160" spans="2:10" ht="30">
      <c r="B1160" s="2"/>
      <c r="C1160" s="7" t="s">
        <v>227</v>
      </c>
      <c r="D1160" s="31">
        <v>97</v>
      </c>
      <c r="E1160" s="707"/>
      <c r="F1160" s="707"/>
      <c r="G1160" s="29" t="s">
        <v>2461</v>
      </c>
      <c r="H1160" s="797" t="s">
        <v>2302</v>
      </c>
      <c r="I1160" s="798"/>
    </row>
    <row r="1161" spans="2:10">
      <c r="B1161" s="2"/>
      <c r="C1161" s="705"/>
      <c r="D1161" s="708"/>
      <c r="E1161" s="291"/>
      <c r="F1161" s="291"/>
      <c r="G1161" s="4" t="s">
        <v>173</v>
      </c>
      <c r="H1161" s="513"/>
      <c r="I1161" s="514"/>
    </row>
    <row r="1162" spans="2:10">
      <c r="B1162" s="26"/>
      <c r="C1162" s="705"/>
      <c r="D1162" s="708"/>
      <c r="E1162" s="291"/>
      <c r="F1162" s="5" t="s">
        <v>9</v>
      </c>
      <c r="G1162" s="2" t="s">
        <v>1977</v>
      </c>
      <c r="H1162" s="511"/>
      <c r="I1162" s="512"/>
    </row>
    <row r="1163" spans="2:10">
      <c r="B1163" s="26"/>
      <c r="C1163" s="705"/>
      <c r="D1163" s="708"/>
      <c r="E1163" s="291"/>
      <c r="F1163" s="5" t="s">
        <v>177</v>
      </c>
      <c r="G1163" s="2" t="s">
        <v>2042</v>
      </c>
      <c r="H1163" s="511"/>
      <c r="I1163" s="512"/>
    </row>
    <row r="1164" spans="2:10">
      <c r="B1164" s="26"/>
      <c r="C1164" s="705"/>
      <c r="D1164" s="708"/>
      <c r="E1164" s="291"/>
      <c r="F1164" s="5" t="s">
        <v>37</v>
      </c>
      <c r="G1164" s="2" t="s">
        <v>2041</v>
      </c>
      <c r="H1164" s="511"/>
      <c r="I1164" s="512"/>
    </row>
    <row r="1165" spans="2:10" ht="30">
      <c r="B1165" s="26"/>
      <c r="C1165" s="705"/>
      <c r="D1165" s="708"/>
      <c r="E1165" s="291"/>
      <c r="F1165" s="291"/>
      <c r="G1165" s="2" t="s">
        <v>2048</v>
      </c>
      <c r="H1165" s="511"/>
      <c r="I1165" s="512"/>
    </row>
    <row r="1166" spans="2:10">
      <c r="B1166" s="26"/>
      <c r="C1166" s="705"/>
      <c r="D1166" s="708"/>
      <c r="E1166" s="291"/>
      <c r="F1166" s="5" t="s">
        <v>9</v>
      </c>
      <c r="G1166" s="2" t="s">
        <v>1978</v>
      </c>
      <c r="H1166" s="511"/>
      <c r="I1166" s="512"/>
    </row>
    <row r="1167" spans="2:10" s="601" customFormat="1">
      <c r="B1167" s="26"/>
      <c r="C1167" s="705"/>
      <c r="D1167" s="708"/>
      <c r="E1167" s="291"/>
      <c r="F1167" s="5" t="s">
        <v>38</v>
      </c>
      <c r="G1167" s="26" t="s">
        <v>2043</v>
      </c>
      <c r="H1167" s="511"/>
      <c r="I1167" s="512"/>
      <c r="J1167" s="25"/>
    </row>
    <row r="1168" spans="2:10" s="601" customFormat="1">
      <c r="B1168" s="26"/>
      <c r="C1168" s="705"/>
      <c r="D1168" s="708"/>
      <c r="E1168" s="291"/>
      <c r="F1168" s="5" t="s">
        <v>39</v>
      </c>
      <c r="G1168" s="26" t="s">
        <v>2044</v>
      </c>
      <c r="H1168" s="511"/>
      <c r="I1168" s="512"/>
      <c r="J1168" s="25"/>
    </row>
    <row r="1169" spans="2:10">
      <c r="B1169" s="26"/>
      <c r="C1169" s="705"/>
      <c r="D1169" s="708"/>
      <c r="E1169" s="291"/>
      <c r="F1169" s="5" t="s">
        <v>9</v>
      </c>
      <c r="G1169" s="76"/>
      <c r="H1169" s="511"/>
      <c r="I1169" s="512"/>
    </row>
    <row r="1170" spans="2:10">
      <c r="B1170" s="26"/>
      <c r="C1170" s="705"/>
      <c r="D1170" s="708"/>
      <c r="E1170" s="291"/>
      <c r="F1170" s="5" t="s">
        <v>40</v>
      </c>
      <c r="G1170" s="2" t="s">
        <v>2045</v>
      </c>
      <c r="H1170" s="511"/>
      <c r="I1170" s="512"/>
    </row>
    <row r="1171" spans="2:10" ht="30">
      <c r="B1171" s="2" t="s">
        <v>167</v>
      </c>
      <c r="C1171" s="7" t="s">
        <v>33</v>
      </c>
      <c r="D1171" s="31">
        <v>98</v>
      </c>
      <c r="E1171" s="27"/>
      <c r="F1171" s="27"/>
      <c r="G1171" s="15" t="s">
        <v>2462</v>
      </c>
      <c r="H1171" s="797" t="s">
        <v>2302</v>
      </c>
      <c r="I1171" s="798"/>
    </row>
    <row r="1172" spans="2:10" ht="15" customHeight="1">
      <c r="B1172" s="26"/>
      <c r="C1172" s="7"/>
      <c r="D1172" s="32"/>
      <c r="E1172" s="5"/>
      <c r="F1172" s="5"/>
      <c r="G1172" s="4" t="s">
        <v>1</v>
      </c>
      <c r="H1172" s="513"/>
      <c r="I1172" s="514"/>
    </row>
    <row r="1173" spans="2:10" ht="15" customHeight="1">
      <c r="B1173" s="26"/>
      <c r="C1173" s="7"/>
      <c r="D1173" s="32"/>
      <c r="E1173" s="5"/>
      <c r="F1173" s="5"/>
      <c r="G1173" s="2" t="s">
        <v>1488</v>
      </c>
      <c r="H1173" s="511"/>
      <c r="I1173" s="512"/>
    </row>
    <row r="1174" spans="2:10" s="25" customFormat="1" ht="15" customHeight="1">
      <c r="B1174" s="2" t="s">
        <v>167</v>
      </c>
      <c r="C1174" s="7" t="s">
        <v>171</v>
      </c>
      <c r="D1174" s="31">
        <v>99</v>
      </c>
      <c r="E1174" s="27"/>
      <c r="F1174" s="27"/>
      <c r="G1174" s="15" t="s">
        <v>1890</v>
      </c>
      <c r="H1174" s="797" t="s">
        <v>284</v>
      </c>
      <c r="I1174" s="798"/>
    </row>
    <row r="1175" spans="2:10" s="601" customFormat="1" ht="15" customHeight="1">
      <c r="B1175" s="97"/>
      <c r="C1175" s="636"/>
      <c r="D1175" s="640"/>
      <c r="E1175" s="641"/>
      <c r="F1175" s="641"/>
      <c r="G1175" s="14" t="s">
        <v>174</v>
      </c>
      <c r="H1175" s="643"/>
      <c r="I1175" s="644"/>
      <c r="J1175" s="25"/>
    </row>
    <row r="1176" spans="2:10" s="601" customFormat="1" ht="15" customHeight="1">
      <c r="B1176" s="97"/>
      <c r="C1176" s="636"/>
      <c r="D1176" s="640"/>
      <c r="E1176" s="641"/>
      <c r="F1176" s="641" t="s">
        <v>9</v>
      </c>
      <c r="G1176" s="3" t="s">
        <v>1927</v>
      </c>
      <c r="H1176" s="634"/>
      <c r="I1176" s="635"/>
      <c r="J1176" s="25"/>
    </row>
    <row r="1177" spans="2:10" s="601" customFormat="1" ht="15" customHeight="1">
      <c r="B1177" s="97"/>
      <c r="C1177" s="636"/>
      <c r="D1177" s="640"/>
      <c r="E1177" s="641"/>
      <c r="F1177" s="641" t="s">
        <v>36</v>
      </c>
      <c r="G1177" s="3" t="s">
        <v>1928</v>
      </c>
      <c r="H1177" s="634"/>
      <c r="I1177" s="635"/>
      <c r="J1177" s="25"/>
    </row>
    <row r="1178" spans="2:10" s="601" customFormat="1" ht="15" customHeight="1">
      <c r="B1178" s="97"/>
      <c r="C1178" s="636"/>
      <c r="D1178" s="640"/>
      <c r="E1178" s="641"/>
      <c r="F1178" s="641" t="s">
        <v>37</v>
      </c>
      <c r="G1178" s="3" t="s">
        <v>1980</v>
      </c>
      <c r="H1178" s="634"/>
      <c r="I1178" s="635"/>
      <c r="J1178" s="25"/>
    </row>
    <row r="1179" spans="2:10" s="601" customFormat="1" ht="15" customHeight="1">
      <c r="B1179" s="97"/>
      <c r="C1179" s="636"/>
      <c r="D1179" s="640"/>
      <c r="E1179" s="641"/>
      <c r="F1179" s="641" t="s">
        <v>38</v>
      </c>
      <c r="G1179" s="3" t="s">
        <v>1929</v>
      </c>
      <c r="H1179" s="634"/>
      <c r="I1179" s="635"/>
      <c r="J1179" s="25"/>
    </row>
    <row r="1180" spans="2:10" s="601" customFormat="1" ht="15" customHeight="1">
      <c r="B1180" s="97"/>
      <c r="C1180" s="636"/>
      <c r="D1180" s="640"/>
      <c r="E1180" s="641"/>
      <c r="F1180" s="641" t="s">
        <v>39</v>
      </c>
      <c r="G1180" s="3" t="s">
        <v>1981</v>
      </c>
      <c r="H1180" s="634"/>
      <c r="I1180" s="635"/>
      <c r="J1180" s="25"/>
    </row>
    <row r="1181" spans="2:10" s="601" customFormat="1" ht="15" customHeight="1">
      <c r="B1181" s="97"/>
      <c r="C1181" s="636"/>
      <c r="D1181" s="640"/>
      <c r="E1181" s="641"/>
      <c r="F1181" s="641" t="s">
        <v>40</v>
      </c>
      <c r="G1181" s="3" t="s">
        <v>1930</v>
      </c>
      <c r="H1181" s="634"/>
      <c r="I1181" s="635"/>
      <c r="J1181" s="25"/>
    </row>
    <row r="1182" spans="2:10" s="601" customFormat="1" ht="15" customHeight="1">
      <c r="B1182" s="97"/>
      <c r="C1182" s="636"/>
      <c r="D1182" s="640"/>
      <c r="E1182" s="641"/>
      <c r="F1182" s="641" t="s">
        <v>41</v>
      </c>
      <c r="G1182" s="3" t="s">
        <v>1931</v>
      </c>
      <c r="H1182" s="634"/>
      <c r="I1182" s="635"/>
      <c r="J1182" s="25"/>
    </row>
    <row r="1183" spans="2:10" s="601" customFormat="1" ht="15" customHeight="1">
      <c r="B1183" s="97"/>
      <c r="C1183" s="636"/>
      <c r="D1183" s="640"/>
      <c r="E1183" s="641"/>
      <c r="F1183" s="641" t="s">
        <v>9</v>
      </c>
      <c r="G1183" s="3" t="s">
        <v>1891</v>
      </c>
      <c r="H1183" s="634"/>
      <c r="I1183" s="635"/>
      <c r="J1183" s="25"/>
    </row>
    <row r="1184" spans="2:10" s="601" customFormat="1" ht="15" customHeight="1">
      <c r="B1184" s="97"/>
      <c r="C1184" s="636"/>
      <c r="D1184" s="640"/>
      <c r="E1184" s="641"/>
      <c r="F1184" s="641" t="s">
        <v>42</v>
      </c>
      <c r="G1184" s="3" t="s">
        <v>1891</v>
      </c>
      <c r="H1184" s="634"/>
      <c r="I1184" s="635"/>
      <c r="J1184" s="25"/>
    </row>
    <row r="1185" spans="2:9">
      <c r="B1185" s="2" t="s">
        <v>1384</v>
      </c>
      <c r="C1185" s="7" t="s">
        <v>171</v>
      </c>
      <c r="D1185" s="31">
        <v>100</v>
      </c>
      <c r="E1185" s="27"/>
      <c r="F1185" s="27"/>
      <c r="G1185" s="15" t="s">
        <v>1509</v>
      </c>
      <c r="H1185" s="797" t="s">
        <v>284</v>
      </c>
      <c r="I1185" s="798"/>
    </row>
    <row r="1186" spans="2:9" ht="15" customHeight="1">
      <c r="B1186" s="26"/>
      <c r="C1186" s="7"/>
      <c r="D1186" s="32"/>
      <c r="E1186" s="5"/>
      <c r="F1186" s="5"/>
      <c r="G1186" s="4" t="s">
        <v>174</v>
      </c>
      <c r="H1186" s="513"/>
      <c r="I1186" s="514"/>
    </row>
    <row r="1187" spans="2:9" ht="15" customHeight="1">
      <c r="B1187" s="26"/>
      <c r="C1187" s="7"/>
      <c r="D1187" s="32"/>
      <c r="E1187" s="5"/>
      <c r="F1187" s="5" t="s">
        <v>36</v>
      </c>
      <c r="G1187" s="2" t="s">
        <v>1510</v>
      </c>
      <c r="H1187" s="511"/>
      <c r="I1187" s="512"/>
    </row>
    <row r="1188" spans="2:9" ht="15" customHeight="1">
      <c r="B1188" s="26"/>
      <c r="C1188" s="7"/>
      <c r="D1188" s="32"/>
      <c r="E1188" s="5"/>
      <c r="F1188" s="5" t="s">
        <v>37</v>
      </c>
      <c r="G1188" s="2" t="s">
        <v>1511</v>
      </c>
      <c r="H1188" s="511"/>
      <c r="I1188" s="512"/>
    </row>
    <row r="1189" spans="2:9" ht="15" customHeight="1">
      <c r="B1189" s="26"/>
      <c r="C1189" s="7"/>
      <c r="D1189" s="32"/>
      <c r="E1189" s="5"/>
      <c r="F1189" s="5" t="s">
        <v>38</v>
      </c>
      <c r="G1189" s="2" t="s">
        <v>1512</v>
      </c>
      <c r="H1189" s="511"/>
      <c r="I1189" s="512"/>
    </row>
    <row r="1190" spans="2:9" ht="15" customHeight="1">
      <c r="B1190" s="26"/>
      <c r="C1190" s="7"/>
      <c r="D1190" s="32"/>
      <c r="E1190" s="5"/>
      <c r="F1190" s="5" t="s">
        <v>39</v>
      </c>
      <c r="G1190" s="2" t="s">
        <v>1513</v>
      </c>
      <c r="H1190" s="511"/>
      <c r="I1190" s="512"/>
    </row>
    <row r="1191" spans="2:9" ht="24.75">
      <c r="B1191" s="307" t="s">
        <v>1582</v>
      </c>
      <c r="C1191" s="309"/>
      <c r="D1191" s="310"/>
      <c r="E1191" s="311"/>
      <c r="F1191" s="311"/>
      <c r="G1191" s="308"/>
      <c r="H1191" s="515"/>
      <c r="I1191" s="516"/>
    </row>
    <row r="1192" spans="2:9">
      <c r="B1192" s="26"/>
      <c r="C1192" s="7"/>
      <c r="D1192" s="33"/>
      <c r="E1192" s="16"/>
      <c r="F1192" s="16"/>
      <c r="G1192" s="17" t="s">
        <v>1583</v>
      </c>
      <c r="H1192" s="809" t="s">
        <v>1634</v>
      </c>
      <c r="I1192" s="810"/>
    </row>
    <row r="1193" spans="2:9" ht="40.15" customHeight="1">
      <c r="B1193" s="26"/>
      <c r="C1193" s="7" t="s">
        <v>227</v>
      </c>
      <c r="D1193" s="31">
        <v>101</v>
      </c>
      <c r="E1193" s="27"/>
      <c r="F1193" s="27"/>
      <c r="G1193" s="15" t="s">
        <v>2463</v>
      </c>
      <c r="H1193" s="797" t="s">
        <v>1634</v>
      </c>
      <c r="I1193" s="798"/>
    </row>
    <row r="1194" spans="2:9" ht="15" customHeight="1">
      <c r="B1194" s="26"/>
      <c r="C1194" s="7"/>
      <c r="D1194" s="32"/>
      <c r="E1194" s="5"/>
      <c r="F1194" s="5"/>
      <c r="G1194" s="14" t="s">
        <v>173</v>
      </c>
      <c r="H1194" s="513"/>
      <c r="I1194" s="514"/>
    </row>
    <row r="1195" spans="2:9" ht="15" customHeight="1">
      <c r="B1195" s="26"/>
      <c r="C1195" s="7"/>
      <c r="D1195" s="32"/>
      <c r="E1195" s="5"/>
      <c r="F1195" s="5" t="s">
        <v>36</v>
      </c>
      <c r="G1195" s="2" t="s">
        <v>1635</v>
      </c>
      <c r="H1195" s="752"/>
      <c r="I1195" s="753"/>
    </row>
    <row r="1196" spans="2:9" ht="15" customHeight="1">
      <c r="B1196" s="26"/>
      <c r="C1196" s="7"/>
      <c r="D1196" s="32"/>
      <c r="E1196" s="5"/>
      <c r="F1196" s="5" t="s">
        <v>13</v>
      </c>
      <c r="G1196" s="2" t="s">
        <v>1636</v>
      </c>
      <c r="H1196" s="752"/>
      <c r="I1196" s="753"/>
    </row>
    <row r="1197" spans="2:9" ht="15" customHeight="1">
      <c r="B1197" s="26"/>
      <c r="C1197" s="7"/>
      <c r="D1197" s="32"/>
      <c r="E1197" s="5"/>
      <c r="F1197" s="5" t="s">
        <v>14</v>
      </c>
      <c r="G1197" s="2" t="s">
        <v>1637</v>
      </c>
      <c r="H1197" s="752"/>
      <c r="I1197" s="753"/>
    </row>
    <row r="1198" spans="2:9" ht="15" customHeight="1">
      <c r="B1198" s="26"/>
      <c r="C1198" s="7"/>
      <c r="D1198" s="32"/>
      <c r="E1198" s="5"/>
      <c r="F1198" s="5" t="s">
        <v>15</v>
      </c>
      <c r="G1198" s="2" t="s">
        <v>1810</v>
      </c>
      <c r="H1198" s="752"/>
      <c r="I1198" s="753"/>
    </row>
    <row r="1199" spans="2:9" ht="15" customHeight="1">
      <c r="B1199" s="26"/>
      <c r="C1199" s="7"/>
      <c r="D1199" s="32"/>
      <c r="E1199" s="5"/>
      <c r="F1199" s="5" t="s">
        <v>16</v>
      </c>
      <c r="G1199" s="2" t="s">
        <v>1638</v>
      </c>
      <c r="H1199" s="752"/>
      <c r="I1199" s="753"/>
    </row>
    <row r="1200" spans="2:9" ht="15" customHeight="1">
      <c r="B1200" s="26"/>
      <c r="C1200" s="7"/>
      <c r="D1200" s="32"/>
      <c r="E1200" s="5"/>
      <c r="F1200" s="5" t="s">
        <v>17</v>
      </c>
      <c r="G1200" s="2" t="s">
        <v>1639</v>
      </c>
      <c r="H1200" s="752"/>
      <c r="I1200" s="753"/>
    </row>
    <row r="1201" spans="2:9" ht="15" customHeight="1">
      <c r="B1201" s="26"/>
      <c r="C1201" s="7"/>
      <c r="D1201" s="32"/>
      <c r="E1201" s="5"/>
      <c r="F1201" s="5" t="s">
        <v>18</v>
      </c>
      <c r="G1201" s="2" t="s">
        <v>1640</v>
      </c>
      <c r="H1201" s="752"/>
      <c r="I1201" s="753"/>
    </row>
    <row r="1202" spans="2:9" ht="15" customHeight="1">
      <c r="B1202" s="26"/>
      <c r="C1202" s="7"/>
      <c r="D1202" s="32"/>
      <c r="E1202" s="5"/>
      <c r="F1202" s="5" t="s">
        <v>19</v>
      </c>
      <c r="G1202" s="2" t="s">
        <v>1641</v>
      </c>
      <c r="H1202" s="752"/>
      <c r="I1202" s="753"/>
    </row>
    <row r="1203" spans="2:9" ht="15" customHeight="1">
      <c r="B1203" s="26"/>
      <c r="C1203" s="7"/>
      <c r="D1203" s="32"/>
      <c r="E1203" s="5"/>
      <c r="F1203" s="5" t="s">
        <v>20</v>
      </c>
      <c r="G1203" s="2" t="s">
        <v>1642</v>
      </c>
      <c r="H1203" s="752"/>
      <c r="I1203" s="753"/>
    </row>
    <row r="1204" spans="2:9" ht="15" customHeight="1">
      <c r="B1204" s="26"/>
      <c r="C1204" s="7"/>
      <c r="D1204" s="32"/>
      <c r="E1204" s="5"/>
      <c r="F1204" s="5" t="s">
        <v>21</v>
      </c>
      <c r="G1204" s="2" t="s">
        <v>1643</v>
      </c>
      <c r="H1204" s="752"/>
      <c r="I1204" s="753"/>
    </row>
    <row r="1205" spans="2:9" ht="15" customHeight="1">
      <c r="B1205" s="26" t="s">
        <v>168</v>
      </c>
      <c r="C1205" s="7" t="s">
        <v>171</v>
      </c>
      <c r="D1205" s="31">
        <v>102</v>
      </c>
      <c r="E1205" s="27"/>
      <c r="F1205" s="27"/>
      <c r="G1205" s="15" t="s">
        <v>1493</v>
      </c>
      <c r="H1205" s="797" t="s">
        <v>2303</v>
      </c>
      <c r="I1205" s="798"/>
    </row>
    <row r="1206" spans="2:9" ht="15" customHeight="1">
      <c r="B1206" s="26"/>
      <c r="C1206" s="7"/>
      <c r="D1206" s="32"/>
      <c r="E1206" s="5"/>
      <c r="F1206" s="5"/>
      <c r="G1206" s="4" t="s">
        <v>0</v>
      </c>
      <c r="H1206" s="513"/>
      <c r="I1206" s="514"/>
    </row>
    <row r="1207" spans="2:9" ht="15" customHeight="1">
      <c r="B1207" s="26"/>
      <c r="C1207" s="7"/>
      <c r="D1207" s="32"/>
      <c r="E1207" s="5"/>
      <c r="F1207" s="5" t="s">
        <v>36</v>
      </c>
      <c r="G1207" s="2" t="s">
        <v>1494</v>
      </c>
      <c r="H1207" s="511"/>
      <c r="I1207" s="512"/>
    </row>
    <row r="1208" spans="2:9" ht="15" customHeight="1">
      <c r="B1208" s="26"/>
      <c r="C1208" s="7"/>
      <c r="D1208" s="32"/>
      <c r="E1208" s="5"/>
      <c r="F1208" s="5" t="s">
        <v>37</v>
      </c>
      <c r="G1208" s="2" t="s">
        <v>1495</v>
      </c>
      <c r="H1208" s="511"/>
      <c r="I1208" s="512"/>
    </row>
    <row r="1209" spans="2:9" ht="15" customHeight="1">
      <c r="B1209" s="26"/>
      <c r="C1209" s="7"/>
      <c r="D1209" s="32"/>
      <c r="E1209" s="5"/>
      <c r="F1209" s="5" t="s">
        <v>14</v>
      </c>
      <c r="G1209" s="2" t="s">
        <v>1496</v>
      </c>
      <c r="H1209" s="511"/>
      <c r="I1209" s="512"/>
    </row>
    <row r="1210" spans="2:9" ht="15" customHeight="1">
      <c r="B1210" s="26"/>
      <c r="C1210" s="7"/>
      <c r="D1210" s="32"/>
      <c r="E1210" s="5"/>
      <c r="F1210" s="5" t="s">
        <v>15</v>
      </c>
      <c r="G1210" s="2" t="s">
        <v>1497</v>
      </c>
      <c r="H1210" s="511"/>
      <c r="I1210" s="512"/>
    </row>
    <row r="1211" spans="2:9" ht="15" customHeight="1">
      <c r="B1211" s="26"/>
      <c r="C1211" s="7"/>
      <c r="D1211" s="32"/>
      <c r="E1211" s="5"/>
      <c r="F1211" s="5" t="s">
        <v>16</v>
      </c>
      <c r="G1211" s="2" t="s">
        <v>1498</v>
      </c>
      <c r="H1211" s="511"/>
      <c r="I1211" s="512"/>
    </row>
    <row r="1212" spans="2:9" ht="15" customHeight="1">
      <c r="B1212" s="26"/>
      <c r="C1212" s="7"/>
      <c r="D1212" s="32"/>
      <c r="E1212" s="5"/>
      <c r="F1212" s="5" t="s">
        <v>17</v>
      </c>
      <c r="G1212" s="25" t="s">
        <v>1499</v>
      </c>
      <c r="H1212" s="511"/>
      <c r="I1212" s="512"/>
    </row>
    <row r="1213" spans="2:9" ht="15" customHeight="1">
      <c r="B1213" s="26"/>
      <c r="C1213" s="7"/>
      <c r="D1213" s="32"/>
      <c r="E1213" s="5"/>
      <c r="F1213" s="5" t="s">
        <v>18</v>
      </c>
      <c r="G1213" s="2" t="s">
        <v>1500</v>
      </c>
      <c r="H1213" s="511"/>
      <c r="I1213" s="512"/>
    </row>
    <row r="1214" spans="2:9" ht="15" customHeight="1">
      <c r="B1214" s="26"/>
      <c r="C1214" s="7"/>
      <c r="D1214" s="32"/>
      <c r="E1214" s="5"/>
      <c r="F1214" s="5" t="s">
        <v>19</v>
      </c>
      <c r="G1214" s="2" t="s">
        <v>1501</v>
      </c>
      <c r="H1214" s="511"/>
      <c r="I1214" s="512"/>
    </row>
    <row r="1215" spans="2:9" ht="15" customHeight="1">
      <c r="B1215" s="26" t="s">
        <v>168</v>
      </c>
      <c r="C1215" s="7" t="s">
        <v>171</v>
      </c>
      <c r="D1215" s="31">
        <v>103</v>
      </c>
      <c r="E1215" s="27"/>
      <c r="F1215" s="27"/>
      <c r="G1215" s="15" t="s">
        <v>1502</v>
      </c>
      <c r="H1215" s="797" t="s">
        <v>2303</v>
      </c>
      <c r="I1215" s="798"/>
    </row>
    <row r="1216" spans="2:9" ht="15" customHeight="1">
      <c r="B1216" s="26"/>
      <c r="C1216" s="7"/>
      <c r="D1216" s="32"/>
      <c r="E1216" s="5"/>
      <c r="F1216" s="5"/>
      <c r="G1216" s="4" t="s">
        <v>0</v>
      </c>
      <c r="H1216" s="513"/>
      <c r="I1216" s="514"/>
    </row>
    <row r="1217" spans="2:9" ht="30">
      <c r="B1217" s="26"/>
      <c r="C1217" s="7"/>
      <c r="D1217" s="32"/>
      <c r="E1217" s="5"/>
      <c r="F1217" s="5"/>
      <c r="G1217" s="4" t="s">
        <v>1503</v>
      </c>
      <c r="H1217" s="513"/>
      <c r="I1217" s="514"/>
    </row>
    <row r="1218" spans="2:9" ht="15" customHeight="1">
      <c r="B1218" s="26"/>
      <c r="C1218" s="7"/>
      <c r="D1218" s="32"/>
      <c r="E1218" s="5"/>
      <c r="F1218" s="5" t="s">
        <v>36</v>
      </c>
      <c r="G1218" s="2" t="s">
        <v>1504</v>
      </c>
      <c r="H1218" s="511"/>
      <c r="I1218" s="512"/>
    </row>
    <row r="1219" spans="2:9" ht="15" customHeight="1">
      <c r="B1219" s="26"/>
      <c r="C1219" s="7"/>
      <c r="D1219" s="32"/>
      <c r="E1219" s="5"/>
      <c r="F1219" s="5" t="s">
        <v>37</v>
      </c>
      <c r="G1219" s="2" t="s">
        <v>1505</v>
      </c>
      <c r="H1219" s="511"/>
      <c r="I1219" s="512"/>
    </row>
    <row r="1220" spans="2:9" ht="15" customHeight="1">
      <c r="B1220" s="26"/>
      <c r="C1220" s="7"/>
      <c r="D1220" s="32"/>
      <c r="E1220" s="5"/>
      <c r="F1220" s="5" t="s">
        <v>38</v>
      </c>
      <c r="G1220" s="2" t="s">
        <v>1506</v>
      </c>
      <c r="H1220" s="511"/>
      <c r="I1220" s="512"/>
    </row>
    <row r="1221" spans="2:9" ht="15" customHeight="1">
      <c r="B1221" s="26"/>
      <c r="C1221" s="7"/>
      <c r="D1221" s="32"/>
      <c r="E1221" s="5"/>
      <c r="F1221" s="5" t="s">
        <v>39</v>
      </c>
      <c r="G1221" s="2" t="s">
        <v>1507</v>
      </c>
      <c r="H1221" s="511"/>
      <c r="I1221" s="512"/>
    </row>
    <row r="1222" spans="2:9" ht="15" customHeight="1">
      <c r="B1222" s="2"/>
      <c r="C1222" s="7"/>
      <c r="D1222" s="32"/>
      <c r="E1222" s="5"/>
      <c r="F1222" s="5" t="s">
        <v>40</v>
      </c>
      <c r="G1222" s="2" t="s">
        <v>1508</v>
      </c>
      <c r="H1222" s="511"/>
      <c r="I1222" s="512"/>
    </row>
    <row r="1223" spans="2:9" ht="15" customHeight="1">
      <c r="B1223" s="2" t="s">
        <v>168</v>
      </c>
      <c r="C1223" s="7" t="s">
        <v>171</v>
      </c>
      <c r="D1223" s="31">
        <v>104</v>
      </c>
      <c r="E1223" s="27"/>
      <c r="F1223" s="27"/>
      <c r="G1223" s="15" t="s">
        <v>2464</v>
      </c>
      <c r="H1223" s="797" t="s">
        <v>2303</v>
      </c>
      <c r="I1223" s="798"/>
    </row>
    <row r="1224" spans="2:9" ht="15" customHeight="1">
      <c r="B1224" s="26"/>
      <c r="C1224" s="7"/>
      <c r="D1224" s="32"/>
      <c r="E1224" s="5"/>
      <c r="F1224" s="5"/>
      <c r="G1224" s="4" t="s">
        <v>174</v>
      </c>
      <c r="H1224" s="513"/>
      <c r="I1224" s="514"/>
    </row>
    <row r="1225" spans="2:9" ht="15" customHeight="1">
      <c r="B1225" s="26"/>
      <c r="C1225" s="7"/>
      <c r="D1225" s="32"/>
      <c r="E1225" s="5"/>
      <c r="F1225" s="5" t="s">
        <v>36</v>
      </c>
      <c r="G1225" s="2" t="s">
        <v>226</v>
      </c>
      <c r="H1225" s="511"/>
      <c r="I1225" s="512"/>
    </row>
    <row r="1226" spans="2:9" ht="15" customHeight="1">
      <c r="B1226" s="26"/>
      <c r="C1226" s="7"/>
      <c r="D1226" s="32"/>
      <c r="E1226" s="5"/>
      <c r="F1226" s="5" t="s">
        <v>37</v>
      </c>
      <c r="G1226" s="2" t="s">
        <v>43</v>
      </c>
      <c r="H1226" s="511"/>
      <c r="I1226" s="512"/>
    </row>
  </sheetData>
  <mergeCells count="144">
    <mergeCell ref="H793:I793"/>
    <mergeCell ref="H1223:I1223"/>
    <mergeCell ref="H1185:I1185"/>
    <mergeCell ref="H1192:I1192"/>
    <mergeCell ref="H1193:I1193"/>
    <mergeCell ref="H1205:I1205"/>
    <mergeCell ref="H1215:I1215"/>
    <mergeCell ref="H1171:I1171"/>
    <mergeCell ref="H1174:I1174"/>
    <mergeCell ref="H1135:I1135"/>
    <mergeCell ref="H1136:I1136"/>
    <mergeCell ref="H1148:I1148"/>
    <mergeCell ref="H1160:I1160"/>
    <mergeCell ref="H1131:I1131"/>
    <mergeCell ref="H1133:I1133"/>
    <mergeCell ref="H741:I741"/>
    <mergeCell ref="H692:I692"/>
    <mergeCell ref="H697:I697"/>
    <mergeCell ref="H705:I705"/>
    <mergeCell ref="H711:I711"/>
    <mergeCell ref="H718:I718"/>
    <mergeCell ref="H724:I724"/>
    <mergeCell ref="H798:I798"/>
    <mergeCell ref="H817:I817"/>
    <mergeCell ref="H827:I827"/>
    <mergeCell ref="H851:I851"/>
    <mergeCell ref="H1110:I1110"/>
    <mergeCell ref="H1111:I1111"/>
    <mergeCell ref="H1129:I1129"/>
    <mergeCell ref="H944:I944"/>
    <mergeCell ref="H945:I945"/>
    <mergeCell ref="H823:I823"/>
    <mergeCell ref="H749:I749"/>
    <mergeCell ref="H753:I753"/>
    <mergeCell ref="H757:I757"/>
    <mergeCell ref="H768:I768"/>
    <mergeCell ref="H782:I782"/>
    <mergeCell ref="H631:I631"/>
    <mergeCell ref="H647:I647"/>
    <mergeCell ref="H659:I659"/>
    <mergeCell ref="H667:I667"/>
    <mergeCell ref="H675:I675"/>
    <mergeCell ref="H682:I682"/>
    <mergeCell ref="H580:I580"/>
    <mergeCell ref="H581:I581"/>
    <mergeCell ref="H589:I589"/>
    <mergeCell ref="H605:I605"/>
    <mergeCell ref="H615:I615"/>
    <mergeCell ref="H622:I622"/>
    <mergeCell ref="H562:I562"/>
    <mergeCell ref="H569:I569"/>
    <mergeCell ref="H576:I576"/>
    <mergeCell ref="H578:I578"/>
    <mergeCell ref="H579:I579"/>
    <mergeCell ref="H529:I529"/>
    <mergeCell ref="H534:I534"/>
    <mergeCell ref="H540:I540"/>
    <mergeCell ref="H547:I547"/>
    <mergeCell ref="H550:I550"/>
    <mergeCell ref="H430:I430"/>
    <mergeCell ref="H439:I439"/>
    <mergeCell ref="H457:I457"/>
    <mergeCell ref="H511:I511"/>
    <mergeCell ref="H520:I520"/>
    <mergeCell ref="H524:I524"/>
    <mergeCell ref="H466:I466"/>
    <mergeCell ref="H474:I474"/>
    <mergeCell ref="H477:I477"/>
    <mergeCell ref="H488:I488"/>
    <mergeCell ref="H504:I504"/>
    <mergeCell ref="H498:I498"/>
    <mergeCell ref="H368:I368"/>
    <mergeCell ref="H388:I388"/>
    <mergeCell ref="H393:I393"/>
    <mergeCell ref="H409:I409"/>
    <mergeCell ref="H414:I414"/>
    <mergeCell ref="H425:I425"/>
    <mergeCell ref="H307:I307"/>
    <mergeCell ref="H316:I316"/>
    <mergeCell ref="H321:I321"/>
    <mergeCell ref="H326:I326"/>
    <mergeCell ref="H333:I333"/>
    <mergeCell ref="H356:I356"/>
    <mergeCell ref="H278:I278"/>
    <mergeCell ref="H284:I284"/>
    <mergeCell ref="H297:I297"/>
    <mergeCell ref="H197:I197"/>
    <mergeCell ref="H212:I212"/>
    <mergeCell ref="H227:I227"/>
    <mergeCell ref="H241:I241"/>
    <mergeCell ref="H260:I260"/>
    <mergeCell ref="H269:I269"/>
    <mergeCell ref="H163:I163"/>
    <mergeCell ref="H165:I165"/>
    <mergeCell ref="H173:I173"/>
    <mergeCell ref="H185:I185"/>
    <mergeCell ref="H155:I155"/>
    <mergeCell ref="H156:I156"/>
    <mergeCell ref="H157:I157"/>
    <mergeCell ref="H158:I158"/>
    <mergeCell ref="H159:I159"/>
    <mergeCell ref="H160:I160"/>
    <mergeCell ref="H161:I161"/>
    <mergeCell ref="H162:I162"/>
    <mergeCell ref="B2:B3"/>
    <mergeCell ref="C2:C3"/>
    <mergeCell ref="D2:D3"/>
    <mergeCell ref="E2:F3"/>
    <mergeCell ref="H65:I65"/>
    <mergeCell ref="H104:I104"/>
    <mergeCell ref="H105:I105"/>
    <mergeCell ref="H106:I106"/>
    <mergeCell ref="H128:I128"/>
    <mergeCell ref="H5:I5"/>
    <mergeCell ref="H9:I9"/>
    <mergeCell ref="H107:I107"/>
    <mergeCell ref="H108:I108"/>
    <mergeCell ref="H109:I109"/>
    <mergeCell ref="H110:I110"/>
    <mergeCell ref="H111:I111"/>
    <mergeCell ref="H112:I112"/>
    <mergeCell ref="H101:I101"/>
    <mergeCell ref="H102:I102"/>
    <mergeCell ref="H103:I103"/>
    <mergeCell ref="G2:G3"/>
    <mergeCell ref="H2:I2"/>
    <mergeCell ref="H149:I149"/>
    <mergeCell ref="H152:I152"/>
    <mergeCell ref="H154:I154"/>
    <mergeCell ref="H113:I113"/>
    <mergeCell ref="H114:I114"/>
    <mergeCell ref="H115:I115"/>
    <mergeCell ref="H116:I116"/>
    <mergeCell ref="H117:I117"/>
    <mergeCell ref="H118:I118"/>
    <mergeCell ref="H85:I85"/>
    <mergeCell ref="H96:I96"/>
    <mergeCell ref="H98:I98"/>
    <mergeCell ref="H99:I99"/>
    <mergeCell ref="H100:I100"/>
    <mergeCell ref="H12:I12"/>
    <mergeCell ref="H15:I15"/>
    <mergeCell ref="H140:I140"/>
    <mergeCell ref="H144:I144"/>
  </mergeCells>
  <phoneticPr fontId="2"/>
  <dataValidations count="3">
    <dataValidation type="list" allowBlank="1" showInputMessage="1" showErrorMessage="1" sqref="B288:B298 B360:B369 B337:B357 B301:B334 B834:B926 B560:B561 B982:B1029 B139:B256 B511:B519 B533 B547:B558 B506 B930:B980 B5:B137 B1192:B1226 B258:B285 B372:B487 B569:B832 B1031:B1190">
      <formula1>"属性,基幹,就業安定,生計自立,WLB,学習訓練,DW,参考指標,ILO,U6,Mother"</formula1>
    </dataValidation>
    <dataValidation imeMode="hiragana" allowBlank="1" showInputMessage="1" showErrorMessage="1" sqref="H527:I528 H523:I523"/>
    <dataValidation imeMode="halfAlpha" allowBlank="1" showInputMessage="1" showErrorMessage="1" sqref="H1025:I1030 C414:F424 H262:I262 C922:F925 H243:I244 D269 D260 D835 D846 D409 C243:F243 C262:F262 F1223:F1224 I369:I386 H285:I287 D241 C285:F287 D284 E985 E983:F984 C913:F920 C892:C905 D873:F874 C908:C911 D851 C874 I228:I240 C886:C889 C983:D988 I623:I624 E986:F988 D885:F889 I984:I988 C946:C949 I632:I645 I570:I575 C647:F665 H888:I889 D866 H910:I911 D907:F911 I927:I943 C388:F408 I394:I408 H249:I249 I129:I138 H891:I905 C298:F386 I86:I95 I946:I949 D891:F905 H885:I886 D926:F926 D297:F297 I1224:I1226 I660:I665 C667:F695 I693:I695 D425 I186:I195 H257:I257 C257:F257 I415:I424 F526:F528 I512:I519 I16 I4 I6:I8 I10:I11 I13:I14 I66:I84 I97 I577 I141:I143 I145:I148 I150:I151 I153 I166:I172 I174:I184 H440:I441 I198:I211 I213:I226 I298:I306 I308:I315 I317:I320 I322:I325 I327:I332 I334:I355 I357:I367 H297:H386 I389:I392 H388:H409 H846 I548:I549 I606:I614 I616:I621 H631:H645 H647:H665 I648:I658 I668:I674 I676:I681 I683:I691 I742:I747 I1194 H922:H943 I874 H907:I908 H4:H16 H17:I64 H983:H988 I1001:I1005 I998:I999 I1206:I1214 I1130 I1132 I1134 I1137:I1147 H667:H695 H439 H447:I447 H452:I453 H197:H241 C197:F240 H414:H424 E1009 E1007:F1008 C1007:D1012 E1010:F1012 I1008:I1012 H1007:H1012 I563:I568 B562:F568 I1216:I1222 B525:E528 H525:I526 H945:H949 C998:F1005 H998:H1005 C1022:F1030 H913:I920 B520:F520 I828:I831 C140:F195 H140:H195 H442:H445 H448:H451 H833:I833 I1112 H1093:H1112 I1093:I1109 H793:H796 I754:I756 I750:I752 D278 H873:H874 I1172:I1173 H1113:I1127 I824:I826 I1175:I1184 I794:I796 C1223:E1226 C1032:F1127 I783:I791 I769:I780 I758:I767 C798:F814 C511:F519 I541:I546 I489:I497 C506:F506 B524:F524 C533:F533 I530:I533 I535:I539 H524 F522:F523 B521:E523 H521:I522 H782:H791 H749:H780 C749:F780 C782:F791 I582:I588 B534:F546 I818:I822 I1161:I1170 C927:F943 I475:I476 I551:I558 I467:I473 B529:F532 I458:I464 H529:H558 D945:F949 I1149:I1159 I719:I723 I712:I717 I706:I710 H951:I981 C697:F747 I590:I604 I119:I127 I698:I704 H697:H747 I725:I740 H465:I465 H454:H464 D430 H65:H138 C4:F138 H798:H814 C793:F796 I799:I814 I922:I925 I478:I487 C569:F645 H562:H624 H1032:I1092 H1022:I1023 I505:I510 B507:F510 C951:F981 H866 I499:I503 C439:F487 H559:I559 C547:F559 H817:H832 C817:F833 H1129:H1226 C1129:F1222 I1186:I1191 H466:H520 B488:F505"/>
  </dataValidations>
  <pageMargins left="0.25" right="0.25" top="0.75" bottom="0.75" header="0.3" footer="0.3"/>
  <pageSetup paperSize="9" scale="85"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6"/>
  <sheetViews>
    <sheetView showGridLines="0" topLeftCell="A4" workbookViewId="0">
      <selection activeCell="K33" sqref="K33"/>
    </sheetView>
  </sheetViews>
  <sheetFormatPr defaultColWidth="7" defaultRowHeight="14.25"/>
  <cols>
    <col min="1" max="1" width="1.375" style="107" customWidth="1"/>
    <col min="2" max="2" width="2" style="106" customWidth="1"/>
    <col min="3" max="3" width="3.25" style="99" customWidth="1"/>
    <col min="4" max="4" width="2" style="109" customWidth="1"/>
    <col min="5" max="5" width="3.25" style="101" customWidth="1"/>
    <col min="6" max="6" width="3.625" style="102" customWidth="1"/>
    <col min="7" max="7" width="45.625" style="103" customWidth="1"/>
    <col min="8" max="8" width="3.375" style="319" customWidth="1"/>
    <col min="9" max="9" width="3" style="319" customWidth="1"/>
    <col min="10" max="10" width="4.5" style="319" customWidth="1"/>
    <col min="11" max="11" width="45.625" style="452" customWidth="1"/>
    <col min="12" max="12" width="2.875" style="319" customWidth="1"/>
    <col min="13" max="13" width="7" style="319"/>
    <col min="14" max="15" width="7" style="321"/>
    <col min="16" max="16384" width="7" style="319"/>
  </cols>
  <sheetData>
    <row r="1" spans="3:12" ht="31.5" customHeight="1">
      <c r="D1" s="100" t="s">
        <v>434</v>
      </c>
      <c r="K1" s="320"/>
    </row>
    <row r="2" spans="3:12" ht="15" thickBot="1">
      <c r="C2" s="322"/>
      <c r="D2" s="323"/>
      <c r="E2" s="324"/>
      <c r="F2" s="325"/>
      <c r="G2" s="326"/>
      <c r="H2" s="327"/>
      <c r="I2" s="327"/>
      <c r="J2" s="327"/>
      <c r="K2" s="328"/>
      <c r="L2" s="329"/>
    </row>
    <row r="3" spans="3:12" ht="21" customHeight="1" thickBot="1">
      <c r="C3" s="330"/>
      <c r="D3" s="331"/>
      <c r="E3" s="332"/>
      <c r="F3" s="333" t="s">
        <v>435</v>
      </c>
      <c r="G3" s="334" t="s">
        <v>436</v>
      </c>
      <c r="H3" s="335" t="s">
        <v>437</v>
      </c>
      <c r="I3" s="336"/>
      <c r="J3" s="337"/>
      <c r="K3" s="338"/>
      <c r="L3" s="339"/>
    </row>
    <row r="4" spans="3:12" ht="21" customHeight="1" thickBot="1">
      <c r="C4" s="330"/>
      <c r="D4" s="340"/>
      <c r="E4" s="336"/>
      <c r="F4" s="341" t="s">
        <v>438</v>
      </c>
      <c r="G4" s="342" t="s">
        <v>439</v>
      </c>
      <c r="H4" s="340"/>
      <c r="I4" s="343"/>
      <c r="J4" s="344" t="s">
        <v>440</v>
      </c>
      <c r="K4" s="345" t="s">
        <v>441</v>
      </c>
      <c r="L4" s="339"/>
    </row>
    <row r="5" spans="3:12" ht="21" customHeight="1">
      <c r="C5" s="330"/>
      <c r="D5" s="346" t="s">
        <v>442</v>
      </c>
      <c r="E5" s="347"/>
      <c r="F5" s="348"/>
      <c r="G5" s="349"/>
      <c r="H5" s="340"/>
      <c r="I5" s="350"/>
      <c r="J5" s="351" t="s">
        <v>443</v>
      </c>
      <c r="K5" s="352" t="s">
        <v>444</v>
      </c>
      <c r="L5" s="339"/>
    </row>
    <row r="6" spans="3:12" ht="21" customHeight="1">
      <c r="C6" s="330"/>
      <c r="D6" s="353"/>
      <c r="E6" s="332"/>
      <c r="F6" s="354" t="s">
        <v>445</v>
      </c>
      <c r="G6" s="352" t="s">
        <v>446</v>
      </c>
      <c r="H6" s="340"/>
      <c r="I6" s="355"/>
      <c r="J6" s="356" t="s">
        <v>447</v>
      </c>
      <c r="K6" s="345" t="s">
        <v>448</v>
      </c>
      <c r="L6" s="339"/>
    </row>
    <row r="7" spans="3:12" ht="21" customHeight="1">
      <c r="C7" s="330"/>
      <c r="D7" s="353"/>
      <c r="E7" s="357"/>
      <c r="F7" s="358" t="s">
        <v>449</v>
      </c>
      <c r="G7" s="352" t="s">
        <v>450</v>
      </c>
      <c r="H7" s="340"/>
      <c r="I7" s="359" t="s">
        <v>451</v>
      </c>
      <c r="J7" s="360"/>
      <c r="K7" s="361"/>
      <c r="L7" s="339"/>
    </row>
    <row r="8" spans="3:12" ht="21" customHeight="1" thickBot="1">
      <c r="C8" s="330"/>
      <c r="D8" s="353"/>
      <c r="E8" s="332"/>
      <c r="F8" s="354" t="s">
        <v>452</v>
      </c>
      <c r="G8" s="352" t="s">
        <v>453</v>
      </c>
      <c r="H8" s="340"/>
      <c r="I8" s="362"/>
      <c r="J8" s="363" t="s">
        <v>454</v>
      </c>
      <c r="K8" s="345" t="s">
        <v>455</v>
      </c>
      <c r="L8" s="339"/>
    </row>
    <row r="9" spans="3:12" ht="21" customHeight="1">
      <c r="C9" s="330"/>
      <c r="D9" s="335" t="s">
        <v>456</v>
      </c>
      <c r="E9" s="364"/>
      <c r="F9" s="348"/>
      <c r="G9" s="349"/>
      <c r="H9" s="340"/>
      <c r="I9" s="365"/>
      <c r="J9" s="363" t="s">
        <v>457</v>
      </c>
      <c r="K9" s="366" t="s">
        <v>458</v>
      </c>
      <c r="L9" s="339"/>
    </row>
    <row r="10" spans="3:12" ht="21" customHeight="1">
      <c r="C10" s="330"/>
      <c r="D10" s="353"/>
      <c r="E10" s="332"/>
      <c r="F10" s="354" t="s">
        <v>459</v>
      </c>
      <c r="G10" s="352" t="s">
        <v>460</v>
      </c>
      <c r="H10" s="340"/>
      <c r="I10" s="367"/>
      <c r="J10" s="363" t="s">
        <v>461</v>
      </c>
      <c r="K10" s="352" t="s">
        <v>462</v>
      </c>
      <c r="L10" s="339"/>
    </row>
    <row r="11" spans="3:12" ht="21" customHeight="1" thickBot="1">
      <c r="C11" s="330"/>
      <c r="D11" s="353"/>
      <c r="E11" s="355"/>
      <c r="F11" s="356" t="s">
        <v>463</v>
      </c>
      <c r="G11" s="345" t="s">
        <v>464</v>
      </c>
      <c r="H11" s="340"/>
      <c r="I11" s="355"/>
      <c r="J11" s="356" t="s">
        <v>465</v>
      </c>
      <c r="K11" s="352" t="s">
        <v>466</v>
      </c>
      <c r="L11" s="339"/>
    </row>
    <row r="12" spans="3:12" ht="21" customHeight="1">
      <c r="C12" s="330"/>
      <c r="D12" s="353"/>
      <c r="E12" s="355"/>
      <c r="F12" s="356" t="s">
        <v>467</v>
      </c>
      <c r="G12" s="345" t="s">
        <v>468</v>
      </c>
      <c r="H12" s="335" t="s">
        <v>469</v>
      </c>
      <c r="I12" s="336"/>
      <c r="J12" s="337"/>
      <c r="K12" s="368"/>
      <c r="L12" s="339"/>
    </row>
    <row r="13" spans="3:12" ht="21" customHeight="1">
      <c r="C13" s="330"/>
      <c r="D13" s="353"/>
      <c r="E13" s="369"/>
      <c r="F13" s="354" t="s">
        <v>470</v>
      </c>
      <c r="G13" s="345" t="s">
        <v>471</v>
      </c>
      <c r="H13" s="340"/>
      <c r="I13" s="355"/>
      <c r="J13" s="356" t="s">
        <v>472</v>
      </c>
      <c r="K13" s="352" t="s">
        <v>473</v>
      </c>
      <c r="L13" s="339"/>
    </row>
    <row r="14" spans="3:12" ht="21" customHeight="1">
      <c r="C14" s="330"/>
      <c r="D14" s="353"/>
      <c r="E14" s="369"/>
      <c r="F14" s="356" t="s">
        <v>474</v>
      </c>
      <c r="G14" s="370" t="s">
        <v>475</v>
      </c>
      <c r="H14" s="340"/>
      <c r="I14" s="355"/>
      <c r="J14" s="356" t="s">
        <v>476</v>
      </c>
      <c r="K14" s="352" t="s">
        <v>477</v>
      </c>
      <c r="L14" s="339"/>
    </row>
    <row r="15" spans="3:12" ht="21" customHeight="1">
      <c r="C15" s="330"/>
      <c r="D15" s="353"/>
      <c r="E15" s="369"/>
      <c r="F15" s="356" t="s">
        <v>478</v>
      </c>
      <c r="G15" s="345" t="s">
        <v>479</v>
      </c>
      <c r="H15" s="340"/>
      <c r="I15" s="355"/>
      <c r="J15" s="356" t="s">
        <v>480</v>
      </c>
      <c r="K15" s="352" t="s">
        <v>481</v>
      </c>
      <c r="L15" s="339"/>
    </row>
    <row r="16" spans="3:12" ht="21" customHeight="1">
      <c r="C16" s="330"/>
      <c r="D16" s="353"/>
      <c r="E16" s="369"/>
      <c r="F16" s="356" t="s">
        <v>482</v>
      </c>
      <c r="G16" s="345" t="s">
        <v>483</v>
      </c>
      <c r="H16" s="340"/>
      <c r="I16" s="355"/>
      <c r="J16" s="356" t="s">
        <v>484</v>
      </c>
      <c r="K16" s="345" t="s">
        <v>485</v>
      </c>
      <c r="L16" s="339"/>
    </row>
    <row r="17" spans="3:12" ht="21" customHeight="1">
      <c r="C17" s="330"/>
      <c r="D17" s="353"/>
      <c r="E17" s="369"/>
      <c r="F17" s="356" t="s">
        <v>486</v>
      </c>
      <c r="G17" s="345" t="s">
        <v>487</v>
      </c>
      <c r="H17" s="340"/>
      <c r="I17" s="355"/>
      <c r="J17" s="356" t="s">
        <v>488</v>
      </c>
      <c r="K17" s="352" t="s">
        <v>489</v>
      </c>
      <c r="L17" s="339"/>
    </row>
    <row r="18" spans="3:12" ht="21" customHeight="1" thickBot="1">
      <c r="C18" s="330"/>
      <c r="D18" s="353"/>
      <c r="E18" s="369"/>
      <c r="F18" s="356" t="s">
        <v>490</v>
      </c>
      <c r="G18" s="345" t="s">
        <v>491</v>
      </c>
      <c r="H18" s="371"/>
      <c r="I18" s="372"/>
      <c r="J18" s="373" t="s">
        <v>492</v>
      </c>
      <c r="K18" s="374" t="s">
        <v>493</v>
      </c>
      <c r="L18" s="339"/>
    </row>
    <row r="19" spans="3:12" ht="21" customHeight="1" thickBot="1">
      <c r="C19" s="330"/>
      <c r="D19" s="353"/>
      <c r="E19" s="357"/>
      <c r="F19" s="354" t="s">
        <v>494</v>
      </c>
      <c r="G19" s="352" t="s">
        <v>495</v>
      </c>
      <c r="H19" s="375"/>
      <c r="I19" s="376"/>
      <c r="J19" s="377" t="s">
        <v>496</v>
      </c>
      <c r="K19" s="378" t="s">
        <v>497</v>
      </c>
      <c r="L19" s="339"/>
    </row>
    <row r="20" spans="3:12" ht="21" customHeight="1">
      <c r="C20" s="330"/>
      <c r="D20" s="340"/>
      <c r="E20" s="379" t="s">
        <v>498</v>
      </c>
      <c r="F20" s="380"/>
      <c r="G20" s="361"/>
      <c r="H20" s="381" t="s">
        <v>499</v>
      </c>
      <c r="I20" s="364"/>
      <c r="J20" s="382"/>
      <c r="K20" s="383"/>
      <c r="L20" s="339"/>
    </row>
    <row r="21" spans="3:12" ht="21" customHeight="1">
      <c r="C21" s="330"/>
      <c r="D21" s="353"/>
      <c r="E21" s="362"/>
      <c r="F21" s="363" t="s">
        <v>500</v>
      </c>
      <c r="G21" s="366" t="s">
        <v>501</v>
      </c>
      <c r="H21" s="384"/>
      <c r="I21" s="357"/>
      <c r="J21" s="358" t="s">
        <v>502</v>
      </c>
      <c r="K21" s="345" t="s">
        <v>503</v>
      </c>
      <c r="L21" s="339"/>
    </row>
    <row r="22" spans="3:12" ht="21" customHeight="1" thickBot="1">
      <c r="C22" s="330"/>
      <c r="D22" s="353"/>
      <c r="E22" s="362"/>
      <c r="F22" s="363" t="s">
        <v>504</v>
      </c>
      <c r="G22" s="366" t="s">
        <v>505</v>
      </c>
      <c r="H22" s="385"/>
      <c r="I22" s="386"/>
      <c r="J22" s="387" t="s">
        <v>506</v>
      </c>
      <c r="K22" s="374" t="s">
        <v>507</v>
      </c>
      <c r="L22" s="339"/>
    </row>
    <row r="23" spans="3:12" ht="21" customHeight="1">
      <c r="C23" s="330"/>
      <c r="D23" s="353"/>
      <c r="E23" s="362"/>
      <c r="F23" s="363" t="s">
        <v>508</v>
      </c>
      <c r="G23" s="366" t="s">
        <v>509</v>
      </c>
      <c r="H23" s="384" t="s">
        <v>510</v>
      </c>
      <c r="I23" s="388"/>
      <c r="J23" s="389"/>
      <c r="K23" s="390"/>
      <c r="L23" s="339"/>
    </row>
    <row r="24" spans="3:12" ht="21" customHeight="1">
      <c r="C24" s="330"/>
      <c r="D24" s="353"/>
      <c r="E24" s="362"/>
      <c r="F24" s="363" t="s">
        <v>511</v>
      </c>
      <c r="G24" s="366" t="s">
        <v>512</v>
      </c>
      <c r="H24" s="340"/>
      <c r="I24" s="367"/>
      <c r="J24" s="351" t="s">
        <v>513</v>
      </c>
      <c r="K24" s="352" t="s">
        <v>514</v>
      </c>
      <c r="L24" s="339"/>
    </row>
    <row r="25" spans="3:12" ht="21" customHeight="1">
      <c r="C25" s="330"/>
      <c r="D25" s="353"/>
      <c r="E25" s="362"/>
      <c r="F25" s="363" t="s">
        <v>515</v>
      </c>
      <c r="G25" s="366" t="s">
        <v>516</v>
      </c>
      <c r="H25" s="340"/>
      <c r="I25" s="391"/>
      <c r="J25" s="392" t="s">
        <v>517</v>
      </c>
      <c r="K25" s="352" t="s">
        <v>518</v>
      </c>
      <c r="L25" s="339"/>
    </row>
    <row r="26" spans="3:12" ht="21" customHeight="1" thickBot="1">
      <c r="C26" s="330"/>
      <c r="D26" s="353"/>
      <c r="E26" s="362"/>
      <c r="F26" s="363" t="s">
        <v>519</v>
      </c>
      <c r="G26" s="366" t="s">
        <v>520</v>
      </c>
      <c r="H26" s="375"/>
      <c r="I26" s="386"/>
      <c r="J26" s="373"/>
      <c r="K26" s="393" t="s">
        <v>521</v>
      </c>
      <c r="L26" s="339"/>
    </row>
    <row r="27" spans="3:12" ht="21" customHeight="1">
      <c r="C27" s="330"/>
      <c r="D27" s="353"/>
      <c r="E27" s="362"/>
      <c r="F27" s="394" t="s">
        <v>522</v>
      </c>
      <c r="G27" s="366" t="s">
        <v>523</v>
      </c>
      <c r="H27" s="395" t="s">
        <v>524</v>
      </c>
      <c r="I27" s="396"/>
      <c r="J27" s="397"/>
      <c r="K27" s="398"/>
      <c r="L27" s="339"/>
    </row>
    <row r="28" spans="3:12" ht="21" customHeight="1">
      <c r="C28" s="330"/>
      <c r="D28" s="353"/>
      <c r="E28" s="355"/>
      <c r="F28" s="356" t="s">
        <v>525</v>
      </c>
      <c r="G28" s="399" t="s">
        <v>526</v>
      </c>
      <c r="H28" s="340"/>
      <c r="I28" s="391"/>
      <c r="J28" s="392" t="s">
        <v>527</v>
      </c>
      <c r="K28" s="352" t="s">
        <v>528</v>
      </c>
      <c r="L28" s="339"/>
    </row>
    <row r="29" spans="3:12" ht="21" customHeight="1" thickBot="1">
      <c r="C29" s="330"/>
      <c r="D29" s="353"/>
      <c r="E29" s="343"/>
      <c r="F29" s="400" t="s">
        <v>529</v>
      </c>
      <c r="G29" s="345" t="s">
        <v>530</v>
      </c>
      <c r="H29" s="375"/>
      <c r="I29" s="386"/>
      <c r="J29" s="373"/>
      <c r="K29" s="401" t="s">
        <v>531</v>
      </c>
      <c r="L29" s="339"/>
    </row>
    <row r="30" spans="3:12" ht="21" customHeight="1" thickBot="1">
      <c r="C30" s="330"/>
      <c r="D30" s="402"/>
      <c r="E30" s="372"/>
      <c r="F30" s="403" t="s">
        <v>532</v>
      </c>
      <c r="G30" s="404" t="s">
        <v>533</v>
      </c>
      <c r="H30" s="395" t="s">
        <v>534</v>
      </c>
      <c r="I30" s="332"/>
      <c r="J30" s="405"/>
      <c r="K30" s="406"/>
      <c r="L30" s="339"/>
    </row>
    <row r="31" spans="3:12" ht="21" customHeight="1" thickBot="1">
      <c r="C31" s="330"/>
      <c r="D31" s="407"/>
      <c r="E31" s="376"/>
      <c r="F31" s="354" t="s">
        <v>535</v>
      </c>
      <c r="G31" s="408" t="s">
        <v>536</v>
      </c>
      <c r="H31" s="340"/>
      <c r="I31" s="409"/>
      <c r="J31" s="410" t="s">
        <v>537</v>
      </c>
      <c r="K31" s="361" t="s">
        <v>538</v>
      </c>
      <c r="L31" s="339"/>
    </row>
    <row r="32" spans="3:12" ht="21" customHeight="1">
      <c r="C32" s="330"/>
      <c r="D32" s="384" t="s">
        <v>539</v>
      </c>
      <c r="E32" s="396"/>
      <c r="F32" s="411"/>
      <c r="G32" s="390"/>
      <c r="H32" s="340"/>
      <c r="I32" s="369"/>
      <c r="J32" s="412"/>
      <c r="K32" s="413" t="s">
        <v>1820</v>
      </c>
      <c r="L32" s="339"/>
    </row>
    <row r="33" spans="1:12" ht="21" customHeight="1">
      <c r="A33" s="105"/>
      <c r="C33" s="330"/>
      <c r="D33" s="414"/>
      <c r="E33" s="357"/>
      <c r="F33" s="415" t="s">
        <v>540</v>
      </c>
      <c r="G33" s="416" t="s">
        <v>541</v>
      </c>
      <c r="H33" s="340"/>
      <c r="I33" s="367"/>
      <c r="J33" s="417" t="s">
        <v>542</v>
      </c>
      <c r="K33" s="383" t="s">
        <v>543</v>
      </c>
      <c r="L33" s="339"/>
    </row>
    <row r="34" spans="1:12" ht="21" customHeight="1">
      <c r="A34" s="105"/>
      <c r="C34" s="330"/>
      <c r="D34" s="414"/>
      <c r="E34" s="357"/>
      <c r="F34" s="415" t="s">
        <v>544</v>
      </c>
      <c r="G34" s="416" t="s">
        <v>545</v>
      </c>
      <c r="H34" s="340"/>
      <c r="I34" s="418"/>
      <c r="J34" s="356" t="s">
        <v>546</v>
      </c>
      <c r="K34" s="345" t="s">
        <v>547</v>
      </c>
      <c r="L34" s="339"/>
    </row>
    <row r="35" spans="1:12" ht="21" customHeight="1">
      <c r="A35" s="105"/>
      <c r="C35" s="330"/>
      <c r="D35" s="414"/>
      <c r="E35" s="409"/>
      <c r="F35" s="419" t="s">
        <v>548</v>
      </c>
      <c r="G35" s="406" t="s">
        <v>549</v>
      </c>
      <c r="H35" s="340"/>
      <c r="I35" s="391"/>
      <c r="J35" s="392" t="s">
        <v>550</v>
      </c>
      <c r="K35" s="352" t="s">
        <v>551</v>
      </c>
      <c r="L35" s="339"/>
    </row>
    <row r="36" spans="1:12" ht="21" customHeight="1">
      <c r="A36" s="105"/>
      <c r="C36" s="330"/>
      <c r="D36" s="414"/>
      <c r="E36" s="369"/>
      <c r="F36" s="420"/>
      <c r="G36" s="413" t="s">
        <v>552</v>
      </c>
      <c r="H36" s="340"/>
      <c r="I36" s="421"/>
      <c r="J36" s="422"/>
      <c r="K36" s="423" t="s">
        <v>553</v>
      </c>
      <c r="L36" s="339"/>
    </row>
    <row r="37" spans="1:12" ht="21" customHeight="1">
      <c r="A37" s="105"/>
      <c r="C37" s="330"/>
      <c r="D37" s="424"/>
      <c r="E37" s="357"/>
      <c r="F37" s="425" t="s">
        <v>554</v>
      </c>
      <c r="G37" s="426" t="s">
        <v>555</v>
      </c>
      <c r="H37" s="340"/>
      <c r="I37" s="418"/>
      <c r="J37" s="356" t="s">
        <v>556</v>
      </c>
      <c r="K37" s="345" t="s">
        <v>557</v>
      </c>
      <c r="L37" s="339"/>
    </row>
    <row r="38" spans="1:12" ht="21" customHeight="1">
      <c r="A38" s="105"/>
      <c r="C38" s="330"/>
      <c r="D38" s="424"/>
      <c r="E38" s="362"/>
      <c r="F38" s="427" t="s">
        <v>558</v>
      </c>
      <c r="G38" s="428" t="s">
        <v>559</v>
      </c>
      <c r="H38" s="340"/>
      <c r="I38" s="391"/>
      <c r="J38" s="392" t="s">
        <v>560</v>
      </c>
      <c r="K38" s="352" t="s">
        <v>561</v>
      </c>
      <c r="L38" s="339"/>
    </row>
    <row r="39" spans="1:12" ht="21" customHeight="1" thickBot="1">
      <c r="B39" s="429"/>
      <c r="C39" s="430"/>
      <c r="D39" s="431"/>
      <c r="E39" s="372"/>
      <c r="F39" s="432"/>
      <c r="G39" s="433" t="s">
        <v>562</v>
      </c>
      <c r="H39" s="340"/>
      <c r="I39" s="367"/>
      <c r="J39" s="417"/>
      <c r="K39" s="383" t="s">
        <v>563</v>
      </c>
      <c r="L39" s="339"/>
    </row>
    <row r="40" spans="1:12" ht="21" customHeight="1">
      <c r="A40" s="105"/>
      <c r="B40" s="103"/>
      <c r="C40" s="430"/>
      <c r="D40" s="346" t="s">
        <v>564</v>
      </c>
      <c r="E40" s="336"/>
      <c r="F40" s="337"/>
      <c r="G40" s="368"/>
      <c r="H40" s="340"/>
      <c r="I40" s="418"/>
      <c r="J40" s="356" t="s">
        <v>565</v>
      </c>
      <c r="K40" s="345" t="s">
        <v>566</v>
      </c>
      <c r="L40" s="339"/>
    </row>
    <row r="41" spans="1:12" ht="21" customHeight="1">
      <c r="B41" s="103"/>
      <c r="C41" s="430"/>
      <c r="D41" s="434"/>
      <c r="E41" s="355"/>
      <c r="F41" s="356" t="s">
        <v>567</v>
      </c>
      <c r="G41" s="345" t="s">
        <v>568</v>
      </c>
      <c r="H41" s="340"/>
      <c r="I41" s="435"/>
      <c r="J41" s="392" t="s">
        <v>569</v>
      </c>
      <c r="K41" s="352" t="s">
        <v>570</v>
      </c>
      <c r="L41" s="339"/>
    </row>
    <row r="42" spans="1:12" ht="21" customHeight="1">
      <c r="B42" s="103"/>
      <c r="C42" s="436"/>
      <c r="D42" s="434"/>
      <c r="E42" s="355"/>
      <c r="F42" s="356" t="s">
        <v>571</v>
      </c>
      <c r="G42" s="352" t="s">
        <v>572</v>
      </c>
      <c r="H42" s="340"/>
      <c r="I42" s="421"/>
      <c r="J42" s="417"/>
      <c r="K42" s="423" t="s">
        <v>573</v>
      </c>
      <c r="L42" s="339"/>
    </row>
    <row r="43" spans="1:12" ht="21" customHeight="1">
      <c r="B43" s="429"/>
      <c r="C43" s="436"/>
      <c r="D43" s="434"/>
      <c r="E43" s="355"/>
      <c r="F43" s="356" t="s">
        <v>574</v>
      </c>
      <c r="G43" s="345" t="s">
        <v>575</v>
      </c>
      <c r="H43" s="340"/>
      <c r="I43" s="391"/>
      <c r="J43" s="392" t="s">
        <v>576</v>
      </c>
      <c r="K43" s="352" t="s">
        <v>577</v>
      </c>
      <c r="L43" s="339"/>
    </row>
    <row r="44" spans="1:12" ht="21" customHeight="1">
      <c r="B44" s="103"/>
      <c r="C44" s="436"/>
      <c r="D44" s="434"/>
      <c r="E44" s="355"/>
      <c r="F44" s="356" t="s">
        <v>578</v>
      </c>
      <c r="G44" s="352" t="s">
        <v>579</v>
      </c>
      <c r="H44" s="340"/>
      <c r="I44" s="437"/>
      <c r="J44" s="438"/>
      <c r="K44" s="423" t="s">
        <v>580</v>
      </c>
      <c r="L44" s="339"/>
    </row>
    <row r="45" spans="1:12" ht="21" customHeight="1" thickBot="1">
      <c r="B45" s="108"/>
      <c r="C45" s="436"/>
      <c r="D45" s="439"/>
      <c r="E45" s="440"/>
      <c r="F45" s="403" t="s">
        <v>581</v>
      </c>
      <c r="G45" s="374" t="s">
        <v>582</v>
      </c>
      <c r="H45" s="340"/>
      <c r="I45" s="441"/>
      <c r="J45" s="410" t="s">
        <v>583</v>
      </c>
      <c r="K45" s="352" t="s">
        <v>584</v>
      </c>
      <c r="L45" s="339"/>
    </row>
    <row r="46" spans="1:12" ht="21" customHeight="1" thickBot="1">
      <c r="B46" s="103"/>
      <c r="C46" s="436"/>
      <c r="D46" s="340"/>
      <c r="E46" s="332"/>
      <c r="F46" s="442"/>
      <c r="G46" s="338"/>
      <c r="H46" s="340"/>
      <c r="I46" s="362"/>
      <c r="J46" s="382"/>
      <c r="K46" s="443" t="s">
        <v>585</v>
      </c>
      <c r="L46" s="339"/>
    </row>
    <row r="47" spans="1:12" ht="21" customHeight="1" thickBot="1">
      <c r="B47" s="103"/>
      <c r="C47" s="444"/>
      <c r="D47" s="340"/>
      <c r="E47" s="332"/>
      <c r="F47" s="442"/>
      <c r="G47" s="406"/>
      <c r="H47" s="445"/>
      <c r="I47" s="446"/>
      <c r="J47" s="447" t="s">
        <v>586</v>
      </c>
      <c r="K47" s="342" t="s">
        <v>587</v>
      </c>
      <c r="L47" s="339"/>
    </row>
    <row r="48" spans="1:12" ht="21" customHeight="1" thickBot="1">
      <c r="B48" s="103"/>
      <c r="C48" s="444"/>
      <c r="D48" s="340"/>
      <c r="E48" s="332"/>
      <c r="F48" s="442"/>
      <c r="G48" s="448"/>
      <c r="H48" s="445"/>
      <c r="I48" s="446"/>
      <c r="J48" s="447" t="s">
        <v>588</v>
      </c>
      <c r="K48" s="449" t="s">
        <v>589</v>
      </c>
      <c r="L48" s="339"/>
    </row>
    <row r="49" spans="2:12" ht="21" customHeight="1">
      <c r="B49" s="103"/>
      <c r="C49" s="444"/>
      <c r="D49" s="340"/>
      <c r="E49" s="332"/>
      <c r="F49" s="442"/>
      <c r="G49" s="448"/>
      <c r="H49" s="450"/>
      <c r="I49" s="451"/>
      <c r="J49" s="451"/>
      <c r="K49" s="103"/>
      <c r="L49" s="339"/>
    </row>
    <row r="52" spans="2:12">
      <c r="F52" s="110" t="s">
        <v>435</v>
      </c>
      <c r="G52" s="111" t="s">
        <v>436</v>
      </c>
    </row>
    <row r="53" spans="2:12">
      <c r="F53" s="110" t="s">
        <v>438</v>
      </c>
      <c r="G53" s="111" t="s">
        <v>439</v>
      </c>
    </row>
    <row r="54" spans="2:12">
      <c r="F54" s="110" t="s">
        <v>445</v>
      </c>
      <c r="G54" s="111" t="s">
        <v>446</v>
      </c>
    </row>
    <row r="55" spans="2:12">
      <c r="F55" s="110" t="s">
        <v>449</v>
      </c>
      <c r="G55" s="111" t="s">
        <v>450</v>
      </c>
    </row>
    <row r="56" spans="2:12">
      <c r="F56" s="110" t="s">
        <v>452</v>
      </c>
      <c r="G56" s="111" t="s">
        <v>453</v>
      </c>
    </row>
    <row r="57" spans="2:12">
      <c r="F57" s="110" t="s">
        <v>459</v>
      </c>
      <c r="G57" s="111" t="s">
        <v>460</v>
      </c>
    </row>
    <row r="58" spans="2:12">
      <c r="F58" s="110" t="s">
        <v>463</v>
      </c>
      <c r="G58" s="111" t="s">
        <v>464</v>
      </c>
    </row>
    <row r="59" spans="2:12">
      <c r="F59" s="110" t="s">
        <v>467</v>
      </c>
      <c r="G59" s="111" t="s">
        <v>468</v>
      </c>
    </row>
    <row r="60" spans="2:12">
      <c r="F60" s="110" t="s">
        <v>470</v>
      </c>
      <c r="G60" s="111" t="s">
        <v>471</v>
      </c>
    </row>
    <row r="61" spans="2:12">
      <c r="F61" s="110" t="s">
        <v>474</v>
      </c>
      <c r="G61" s="111" t="s">
        <v>475</v>
      </c>
    </row>
    <row r="62" spans="2:12">
      <c r="F62" s="110" t="s">
        <v>478</v>
      </c>
      <c r="G62" s="111" t="s">
        <v>479</v>
      </c>
    </row>
    <row r="63" spans="2:12">
      <c r="F63" s="110" t="s">
        <v>482</v>
      </c>
      <c r="G63" s="111" t="s">
        <v>483</v>
      </c>
    </row>
    <row r="64" spans="2:12">
      <c r="F64" s="110" t="s">
        <v>486</v>
      </c>
      <c r="G64" s="111" t="s">
        <v>487</v>
      </c>
    </row>
    <row r="65" spans="6:7">
      <c r="F65" s="110" t="s">
        <v>490</v>
      </c>
      <c r="G65" s="111" t="s">
        <v>491</v>
      </c>
    </row>
    <row r="66" spans="6:7">
      <c r="F66" s="110" t="s">
        <v>494</v>
      </c>
      <c r="G66" s="111" t="s">
        <v>495</v>
      </c>
    </row>
    <row r="67" spans="6:7">
      <c r="F67" s="110" t="s">
        <v>500</v>
      </c>
      <c r="G67" s="112" t="s">
        <v>501</v>
      </c>
    </row>
    <row r="68" spans="6:7">
      <c r="F68" s="110" t="s">
        <v>504</v>
      </c>
      <c r="G68" s="112" t="s">
        <v>505</v>
      </c>
    </row>
    <row r="69" spans="6:7">
      <c r="F69" s="110" t="s">
        <v>508</v>
      </c>
      <c r="G69" s="112" t="s">
        <v>509</v>
      </c>
    </row>
    <row r="70" spans="6:7">
      <c r="F70" s="110" t="s">
        <v>511</v>
      </c>
      <c r="G70" s="112" t="s">
        <v>512</v>
      </c>
    </row>
    <row r="71" spans="6:7">
      <c r="F71" s="110" t="s">
        <v>515</v>
      </c>
      <c r="G71" s="112" t="s">
        <v>516</v>
      </c>
    </row>
    <row r="72" spans="6:7">
      <c r="F72" s="110" t="s">
        <v>519</v>
      </c>
      <c r="G72" s="112" t="s">
        <v>520</v>
      </c>
    </row>
    <row r="73" spans="6:7">
      <c r="F73" s="110" t="s">
        <v>522</v>
      </c>
      <c r="G73" s="112" t="s">
        <v>523</v>
      </c>
    </row>
    <row r="74" spans="6:7">
      <c r="F74" s="110" t="s">
        <v>525</v>
      </c>
      <c r="G74" s="113" t="s">
        <v>526</v>
      </c>
    </row>
    <row r="75" spans="6:7">
      <c r="F75" s="110" t="s">
        <v>529</v>
      </c>
      <c r="G75" s="111" t="s">
        <v>530</v>
      </c>
    </row>
    <row r="76" spans="6:7">
      <c r="F76" s="110" t="s">
        <v>532</v>
      </c>
      <c r="G76" s="111" t="s">
        <v>533</v>
      </c>
    </row>
    <row r="77" spans="6:7">
      <c r="F77" s="110" t="s">
        <v>535</v>
      </c>
      <c r="G77" s="111" t="s">
        <v>536</v>
      </c>
    </row>
    <row r="78" spans="6:7">
      <c r="F78" s="110" t="s">
        <v>540</v>
      </c>
      <c r="G78" s="111" t="s">
        <v>541</v>
      </c>
    </row>
    <row r="79" spans="6:7">
      <c r="F79" s="110" t="s">
        <v>544</v>
      </c>
      <c r="G79" s="111" t="s">
        <v>545</v>
      </c>
    </row>
    <row r="80" spans="6:7">
      <c r="F80" s="110" t="s">
        <v>548</v>
      </c>
      <c r="G80" s="111" t="s">
        <v>590</v>
      </c>
    </row>
    <row r="81" spans="6:7">
      <c r="F81" s="110" t="s">
        <v>554</v>
      </c>
      <c r="G81" s="111" t="s">
        <v>555</v>
      </c>
    </row>
    <row r="82" spans="6:7">
      <c r="F82" s="110" t="s">
        <v>558</v>
      </c>
      <c r="G82" s="111" t="s">
        <v>591</v>
      </c>
    </row>
    <row r="83" spans="6:7">
      <c r="F83" s="110" t="s">
        <v>567</v>
      </c>
      <c r="G83" s="111" t="s">
        <v>568</v>
      </c>
    </row>
    <row r="84" spans="6:7">
      <c r="F84" s="110" t="s">
        <v>571</v>
      </c>
      <c r="G84" s="111" t="s">
        <v>572</v>
      </c>
    </row>
    <row r="85" spans="6:7">
      <c r="F85" s="110" t="s">
        <v>574</v>
      </c>
      <c r="G85" s="111" t="s">
        <v>575</v>
      </c>
    </row>
    <row r="86" spans="6:7">
      <c r="F86" s="110" t="s">
        <v>578</v>
      </c>
      <c r="G86" s="111" t="s">
        <v>579</v>
      </c>
    </row>
    <row r="87" spans="6:7">
      <c r="F87" s="110" t="s">
        <v>581</v>
      </c>
      <c r="G87" s="111" t="s">
        <v>582</v>
      </c>
    </row>
    <row r="88" spans="6:7">
      <c r="F88" s="110" t="s">
        <v>440</v>
      </c>
      <c r="G88" s="111" t="s">
        <v>441</v>
      </c>
    </row>
    <row r="89" spans="6:7">
      <c r="F89" s="110" t="s">
        <v>443</v>
      </c>
      <c r="G89" s="111" t="s">
        <v>444</v>
      </c>
    </row>
    <row r="90" spans="6:7">
      <c r="F90" s="110" t="s">
        <v>447</v>
      </c>
      <c r="G90" s="111" t="s">
        <v>448</v>
      </c>
    </row>
    <row r="91" spans="6:7">
      <c r="F91" s="110" t="s">
        <v>454</v>
      </c>
      <c r="G91" s="111" t="s">
        <v>455</v>
      </c>
    </row>
    <row r="92" spans="6:7">
      <c r="F92" s="110" t="s">
        <v>457</v>
      </c>
      <c r="G92" s="112" t="s">
        <v>458</v>
      </c>
    </row>
    <row r="93" spans="6:7">
      <c r="F93" s="110" t="s">
        <v>461</v>
      </c>
      <c r="G93" s="111" t="s">
        <v>462</v>
      </c>
    </row>
    <row r="94" spans="6:7">
      <c r="F94" s="110" t="s">
        <v>465</v>
      </c>
      <c r="G94" s="111" t="s">
        <v>466</v>
      </c>
    </row>
    <row r="95" spans="6:7">
      <c r="F95" s="110" t="s">
        <v>472</v>
      </c>
      <c r="G95" s="111" t="s">
        <v>473</v>
      </c>
    </row>
    <row r="96" spans="6:7">
      <c r="F96" s="110" t="s">
        <v>476</v>
      </c>
      <c r="G96" s="111" t="s">
        <v>477</v>
      </c>
    </row>
    <row r="97" spans="6:7">
      <c r="F97" s="110" t="s">
        <v>480</v>
      </c>
      <c r="G97" s="111" t="s">
        <v>481</v>
      </c>
    </row>
    <row r="98" spans="6:7">
      <c r="F98" s="110" t="s">
        <v>484</v>
      </c>
      <c r="G98" s="111" t="s">
        <v>485</v>
      </c>
    </row>
    <row r="99" spans="6:7">
      <c r="F99" s="110" t="s">
        <v>488</v>
      </c>
      <c r="G99" s="111" t="s">
        <v>489</v>
      </c>
    </row>
    <row r="100" spans="6:7">
      <c r="F100" s="110" t="s">
        <v>492</v>
      </c>
      <c r="G100" s="111" t="s">
        <v>493</v>
      </c>
    </row>
    <row r="101" spans="6:7">
      <c r="F101" s="110" t="s">
        <v>496</v>
      </c>
      <c r="G101" s="111" t="s">
        <v>497</v>
      </c>
    </row>
    <row r="102" spans="6:7">
      <c r="F102" s="110" t="s">
        <v>502</v>
      </c>
      <c r="G102" s="111" t="s">
        <v>503</v>
      </c>
    </row>
    <row r="103" spans="6:7">
      <c r="F103" s="110" t="s">
        <v>506</v>
      </c>
      <c r="G103" s="111" t="s">
        <v>507</v>
      </c>
    </row>
    <row r="104" spans="6:7">
      <c r="F104" s="110" t="s">
        <v>513</v>
      </c>
      <c r="G104" s="111" t="s">
        <v>514</v>
      </c>
    </row>
    <row r="105" spans="6:7">
      <c r="F105" s="110" t="s">
        <v>517</v>
      </c>
      <c r="G105" s="111" t="s">
        <v>592</v>
      </c>
    </row>
    <row r="106" spans="6:7">
      <c r="F106" s="110" t="s">
        <v>527</v>
      </c>
      <c r="G106" s="111" t="s">
        <v>593</v>
      </c>
    </row>
    <row r="107" spans="6:7">
      <c r="F107" s="110" t="s">
        <v>537</v>
      </c>
      <c r="G107" s="111" t="s">
        <v>594</v>
      </c>
    </row>
    <row r="108" spans="6:7">
      <c r="F108" s="110" t="s">
        <v>542</v>
      </c>
      <c r="G108" s="111" t="s">
        <v>543</v>
      </c>
    </row>
    <row r="109" spans="6:7">
      <c r="F109" s="110" t="s">
        <v>546</v>
      </c>
      <c r="G109" s="111" t="s">
        <v>547</v>
      </c>
    </row>
    <row r="110" spans="6:7">
      <c r="F110" s="110" t="s">
        <v>550</v>
      </c>
      <c r="G110" s="111" t="s">
        <v>595</v>
      </c>
    </row>
    <row r="111" spans="6:7">
      <c r="F111" s="110" t="s">
        <v>556</v>
      </c>
      <c r="G111" s="111" t="s">
        <v>557</v>
      </c>
    </row>
    <row r="112" spans="6:7">
      <c r="F112" s="110" t="s">
        <v>560</v>
      </c>
      <c r="G112" s="111" t="s">
        <v>596</v>
      </c>
    </row>
    <row r="113" spans="6:7">
      <c r="F113" s="110" t="s">
        <v>565</v>
      </c>
      <c r="G113" s="111" t="s">
        <v>566</v>
      </c>
    </row>
    <row r="114" spans="6:7">
      <c r="F114" s="110" t="s">
        <v>569</v>
      </c>
      <c r="G114" s="111" t="s">
        <v>597</v>
      </c>
    </row>
    <row r="115" spans="6:7">
      <c r="F115" s="110" t="s">
        <v>576</v>
      </c>
      <c r="G115" s="111" t="s">
        <v>598</v>
      </c>
    </row>
    <row r="116" spans="6:7">
      <c r="F116" s="110" t="s">
        <v>583</v>
      </c>
      <c r="G116" s="111" t="s">
        <v>599</v>
      </c>
    </row>
    <row r="117" spans="6:7">
      <c r="F117" s="114" t="s">
        <v>586</v>
      </c>
      <c r="G117" s="111" t="s">
        <v>587</v>
      </c>
    </row>
    <row r="118" spans="6:7">
      <c r="F118" s="114" t="s">
        <v>588</v>
      </c>
      <c r="G118" s="111" t="s">
        <v>589</v>
      </c>
    </row>
    <row r="120" spans="6:7">
      <c r="F120" s="115">
        <v>1</v>
      </c>
      <c r="G120" s="111" t="s">
        <v>436</v>
      </c>
    </row>
    <row r="121" spans="6:7">
      <c r="F121" s="115">
        <v>2</v>
      </c>
      <c r="G121" s="111" t="s">
        <v>439</v>
      </c>
    </row>
    <row r="122" spans="6:7">
      <c r="F122" s="115">
        <v>3</v>
      </c>
      <c r="G122" s="111" t="s">
        <v>442</v>
      </c>
    </row>
    <row r="123" spans="6:7">
      <c r="F123" s="115">
        <v>4</v>
      </c>
      <c r="G123" s="111" t="s">
        <v>456</v>
      </c>
    </row>
    <row r="124" spans="6:7">
      <c r="F124" s="115">
        <v>5</v>
      </c>
      <c r="G124" s="111" t="s">
        <v>536</v>
      </c>
    </row>
    <row r="125" spans="6:7">
      <c r="F125" s="115">
        <v>6</v>
      </c>
      <c r="G125" s="111" t="s">
        <v>539</v>
      </c>
    </row>
    <row r="126" spans="6:7">
      <c r="F126" s="115">
        <v>7</v>
      </c>
      <c r="G126" s="111" t="s">
        <v>564</v>
      </c>
    </row>
    <row r="127" spans="6:7">
      <c r="F127" s="115">
        <v>8</v>
      </c>
      <c r="G127" s="111" t="s">
        <v>437</v>
      </c>
    </row>
    <row r="128" spans="6:7">
      <c r="F128" s="115">
        <v>9</v>
      </c>
      <c r="G128" s="111" t="s">
        <v>469</v>
      </c>
    </row>
    <row r="129" spans="6:7">
      <c r="F129" s="115">
        <v>10</v>
      </c>
      <c r="G129" s="111" t="s">
        <v>497</v>
      </c>
    </row>
    <row r="130" spans="6:7">
      <c r="F130" s="115">
        <v>11</v>
      </c>
      <c r="G130" s="111" t="s">
        <v>499</v>
      </c>
    </row>
    <row r="131" spans="6:7">
      <c r="F131" s="115">
        <v>12</v>
      </c>
      <c r="G131" s="111" t="s">
        <v>510</v>
      </c>
    </row>
    <row r="132" spans="6:7">
      <c r="F132" s="115">
        <v>13</v>
      </c>
      <c r="G132" s="111" t="s">
        <v>524</v>
      </c>
    </row>
    <row r="133" spans="6:7">
      <c r="F133" s="115">
        <v>14</v>
      </c>
      <c r="G133" s="116" t="s">
        <v>600</v>
      </c>
    </row>
    <row r="134" spans="6:7">
      <c r="F134" s="115">
        <v>15</v>
      </c>
      <c r="G134" s="111" t="s">
        <v>534</v>
      </c>
    </row>
    <row r="135" spans="6:7">
      <c r="F135" s="115">
        <v>16</v>
      </c>
      <c r="G135" s="111" t="s">
        <v>587</v>
      </c>
    </row>
    <row r="136" spans="6:7">
      <c r="F136" s="115">
        <v>17</v>
      </c>
      <c r="G136" s="111" t="s">
        <v>589</v>
      </c>
    </row>
  </sheetData>
  <phoneticPr fontId="2"/>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showGridLines="0" zoomScaleNormal="100" workbookViewId="0">
      <selection activeCell="K33" sqref="K33"/>
    </sheetView>
  </sheetViews>
  <sheetFormatPr defaultColWidth="9" defaultRowHeight="13.5"/>
  <cols>
    <col min="1" max="1" width="6" style="198" customWidth="1"/>
    <col min="2" max="2" width="2.125" style="198" customWidth="1"/>
    <col min="3" max="3" width="5.875" style="198" customWidth="1"/>
    <col min="4" max="4" width="4.375" style="201" customWidth="1"/>
    <col min="5" max="5" width="35.125" style="198" customWidth="1"/>
    <col min="6" max="6" width="1.5" style="125" customWidth="1"/>
    <col min="7" max="7" width="2" style="198" customWidth="1"/>
    <col min="8" max="8" width="5.75" style="198" customWidth="1"/>
    <col min="9" max="9" width="4.375" style="201" customWidth="1"/>
    <col min="10" max="10" width="35.125" style="198" customWidth="1"/>
    <col min="11" max="11" width="2.125" style="125" customWidth="1"/>
    <col min="12" max="16384" width="9" style="125"/>
  </cols>
  <sheetData>
    <row r="1" spans="1:11" ht="24">
      <c r="A1" s="117"/>
      <c r="B1" s="104"/>
      <c r="C1" s="118" t="s">
        <v>601</v>
      </c>
      <c r="D1" s="119"/>
      <c r="E1" s="120"/>
      <c r="F1" s="121"/>
      <c r="G1" s="104"/>
      <c r="H1" s="122"/>
      <c r="I1" s="123"/>
      <c r="J1" s="104"/>
      <c r="K1" s="124"/>
    </row>
    <row r="2" spans="1:11" ht="14.25" thickBot="1">
      <c r="A2" s="126"/>
      <c r="B2" s="127"/>
      <c r="C2" s="129"/>
      <c r="D2" s="130"/>
      <c r="E2" s="129"/>
      <c r="F2" s="131"/>
      <c r="G2" s="129"/>
      <c r="H2" s="129"/>
      <c r="I2" s="130"/>
      <c r="J2" s="129"/>
      <c r="K2" s="132"/>
    </row>
    <row r="3" spans="1:11" ht="14.25">
      <c r="A3" s="133"/>
      <c r="B3" s="134" t="s">
        <v>602</v>
      </c>
      <c r="C3" s="135"/>
      <c r="D3" s="136"/>
      <c r="E3" s="137"/>
      <c r="F3" s="138"/>
      <c r="G3" s="139" t="s">
        <v>603</v>
      </c>
      <c r="H3" s="140"/>
      <c r="I3" s="136"/>
      <c r="J3" s="457"/>
      <c r="K3" s="132"/>
    </row>
    <row r="4" spans="1:11">
      <c r="A4" s="133"/>
      <c r="B4" s="127"/>
      <c r="C4" s="141" t="s">
        <v>604</v>
      </c>
      <c r="D4" s="142"/>
      <c r="E4" s="143"/>
      <c r="F4" s="453"/>
      <c r="G4" s="144"/>
      <c r="H4" s="141" t="s">
        <v>605</v>
      </c>
      <c r="I4" s="142"/>
      <c r="J4" s="458"/>
      <c r="K4" s="132"/>
    </row>
    <row r="5" spans="1:11">
      <c r="A5" s="133"/>
      <c r="B5" s="144"/>
      <c r="C5" s="148"/>
      <c r="D5" s="149" t="s">
        <v>606</v>
      </c>
      <c r="E5" s="150" t="s">
        <v>607</v>
      </c>
      <c r="F5" s="453"/>
      <c r="G5" s="144"/>
      <c r="H5" s="151"/>
      <c r="I5" s="149" t="s">
        <v>1711</v>
      </c>
      <c r="J5" s="459" t="s">
        <v>608</v>
      </c>
      <c r="K5" s="132"/>
    </row>
    <row r="6" spans="1:11">
      <c r="A6" s="133"/>
      <c r="B6" s="127"/>
      <c r="C6" s="141" t="s">
        <v>609</v>
      </c>
      <c r="D6" s="142"/>
      <c r="E6" s="145"/>
      <c r="F6" s="453"/>
      <c r="G6" s="144"/>
      <c r="H6" s="151"/>
      <c r="I6" s="149" t="s">
        <v>627</v>
      </c>
      <c r="J6" s="459" t="s">
        <v>610</v>
      </c>
      <c r="K6" s="132"/>
    </row>
    <row r="7" spans="1:11" ht="13.5" customHeight="1">
      <c r="A7" s="133"/>
      <c r="B7" s="144"/>
      <c r="C7" s="151"/>
      <c r="D7" s="684" t="s">
        <v>611</v>
      </c>
      <c r="E7" s="687" t="s">
        <v>1710</v>
      </c>
      <c r="F7" s="138"/>
      <c r="G7" s="144"/>
      <c r="H7" s="151"/>
      <c r="I7" s="149" t="s">
        <v>630</v>
      </c>
      <c r="J7" s="459" t="s">
        <v>613</v>
      </c>
      <c r="K7" s="132"/>
    </row>
    <row r="8" spans="1:11">
      <c r="A8" s="133"/>
      <c r="B8" s="144"/>
      <c r="C8" s="151"/>
      <c r="D8" s="684" t="s">
        <v>614</v>
      </c>
      <c r="E8" s="687" t="s">
        <v>1709</v>
      </c>
      <c r="F8" s="138"/>
      <c r="G8" s="144"/>
      <c r="H8" s="151"/>
      <c r="I8" s="149" t="s">
        <v>633</v>
      </c>
      <c r="J8" s="459" t="s">
        <v>617</v>
      </c>
      <c r="K8" s="132"/>
    </row>
    <row r="9" spans="1:11">
      <c r="A9" s="133"/>
      <c r="B9" s="144"/>
      <c r="C9" s="151"/>
      <c r="D9" s="149" t="s">
        <v>1708</v>
      </c>
      <c r="E9" s="152" t="s">
        <v>615</v>
      </c>
      <c r="F9" s="138"/>
      <c r="G9" s="144"/>
      <c r="H9" s="151"/>
      <c r="I9" s="149" t="s">
        <v>636</v>
      </c>
      <c r="J9" s="459" t="s">
        <v>620</v>
      </c>
      <c r="K9" s="132"/>
    </row>
    <row r="10" spans="1:11">
      <c r="A10" s="133"/>
      <c r="B10" s="144"/>
      <c r="C10" s="148"/>
      <c r="D10" s="149" t="s">
        <v>1707</v>
      </c>
      <c r="E10" s="154" t="s">
        <v>618</v>
      </c>
      <c r="F10" s="138"/>
      <c r="G10" s="144"/>
      <c r="H10" s="151"/>
      <c r="I10" s="149" t="s">
        <v>639</v>
      </c>
      <c r="J10" s="459" t="s">
        <v>622</v>
      </c>
      <c r="K10" s="132"/>
    </row>
    <row r="11" spans="1:11">
      <c r="A11" s="133"/>
      <c r="B11" s="127"/>
      <c r="C11" s="141" t="s">
        <v>621</v>
      </c>
      <c r="D11" s="142"/>
      <c r="E11" s="145"/>
      <c r="F11" s="138"/>
      <c r="G11" s="144"/>
      <c r="H11" s="151"/>
      <c r="I11" s="149" t="s">
        <v>643</v>
      </c>
      <c r="J11" s="459" t="s">
        <v>624</v>
      </c>
      <c r="K11" s="132"/>
    </row>
    <row r="12" spans="1:11">
      <c r="A12" s="133"/>
      <c r="B12" s="144"/>
      <c r="C12" s="151"/>
      <c r="D12" s="149" t="s">
        <v>625</v>
      </c>
      <c r="E12" s="154" t="s">
        <v>623</v>
      </c>
      <c r="F12" s="138"/>
      <c r="G12" s="144"/>
      <c r="H12" s="151"/>
      <c r="I12" s="149" t="s">
        <v>646</v>
      </c>
      <c r="J12" s="459" t="s">
        <v>628</v>
      </c>
      <c r="K12" s="132"/>
    </row>
    <row r="13" spans="1:11" ht="12.75" customHeight="1">
      <c r="A13" s="133"/>
      <c r="B13" s="144"/>
      <c r="C13" s="151"/>
      <c r="D13" s="149" t="s">
        <v>1706</v>
      </c>
      <c r="E13" s="154" t="s">
        <v>626</v>
      </c>
      <c r="F13" s="138"/>
      <c r="G13" s="144"/>
      <c r="H13" s="151"/>
      <c r="I13" s="149" t="s">
        <v>649</v>
      </c>
      <c r="J13" s="459" t="s">
        <v>631</v>
      </c>
      <c r="K13" s="132"/>
    </row>
    <row r="14" spans="1:11">
      <c r="A14" s="133"/>
      <c r="B14" s="144"/>
      <c r="C14" s="151"/>
      <c r="D14" s="149" t="s">
        <v>1705</v>
      </c>
      <c r="E14" s="154" t="s">
        <v>629</v>
      </c>
      <c r="F14" s="138"/>
      <c r="G14" s="144"/>
      <c r="H14" s="151"/>
      <c r="I14" s="149" t="s">
        <v>652</v>
      </c>
      <c r="J14" s="459" t="s">
        <v>634</v>
      </c>
      <c r="K14" s="132"/>
    </row>
    <row r="15" spans="1:11">
      <c r="A15" s="133"/>
      <c r="B15" s="155"/>
      <c r="C15" s="148"/>
      <c r="D15" s="149" t="s">
        <v>1704</v>
      </c>
      <c r="E15" s="154" t="s">
        <v>632</v>
      </c>
      <c r="F15" s="138"/>
      <c r="G15" s="144"/>
      <c r="H15" s="151"/>
      <c r="I15" s="149" t="s">
        <v>655</v>
      </c>
      <c r="J15" s="459" t="s">
        <v>637</v>
      </c>
      <c r="K15" s="132"/>
    </row>
    <row r="16" spans="1:11">
      <c r="A16" s="133"/>
      <c r="B16" s="127"/>
      <c r="C16" s="141" t="s">
        <v>635</v>
      </c>
      <c r="D16" s="142"/>
      <c r="E16" s="145"/>
      <c r="F16" s="138"/>
      <c r="G16" s="144"/>
      <c r="H16" s="151"/>
      <c r="I16" s="149" t="s">
        <v>658</v>
      </c>
      <c r="J16" s="459" t="s">
        <v>640</v>
      </c>
      <c r="K16" s="132"/>
    </row>
    <row r="17" spans="1:11">
      <c r="A17" s="133"/>
      <c r="B17" s="144"/>
      <c r="C17" s="151"/>
      <c r="D17" s="149" t="s">
        <v>641</v>
      </c>
      <c r="E17" s="152" t="s">
        <v>638</v>
      </c>
      <c r="F17" s="138"/>
      <c r="G17" s="144"/>
      <c r="H17" s="151"/>
      <c r="I17" s="149" t="s">
        <v>661</v>
      </c>
      <c r="J17" s="459" t="s">
        <v>644</v>
      </c>
      <c r="K17" s="132"/>
    </row>
    <row r="18" spans="1:11">
      <c r="A18" s="133"/>
      <c r="B18" s="144"/>
      <c r="C18" s="151"/>
      <c r="D18" s="149" t="s">
        <v>1703</v>
      </c>
      <c r="E18" s="152" t="s">
        <v>642</v>
      </c>
      <c r="F18" s="138"/>
      <c r="G18" s="144"/>
      <c r="H18" s="151"/>
      <c r="I18" s="149" t="s">
        <v>665</v>
      </c>
      <c r="J18" s="459" t="s">
        <v>647</v>
      </c>
      <c r="K18" s="132"/>
    </row>
    <row r="19" spans="1:11">
      <c r="A19" s="133"/>
      <c r="B19" s="144"/>
      <c r="C19" s="151"/>
      <c r="D19" s="149" t="s">
        <v>1702</v>
      </c>
      <c r="E19" s="152" t="s">
        <v>645</v>
      </c>
      <c r="F19" s="138"/>
      <c r="G19" s="144"/>
      <c r="H19" s="151"/>
      <c r="I19" s="149" t="s">
        <v>669</v>
      </c>
      <c r="J19" s="459" t="s">
        <v>650</v>
      </c>
      <c r="K19" s="132"/>
    </row>
    <row r="20" spans="1:11">
      <c r="A20" s="133"/>
      <c r="B20" s="144"/>
      <c r="C20" s="151"/>
      <c r="D20" s="149" t="s">
        <v>1701</v>
      </c>
      <c r="E20" s="152" t="s">
        <v>648</v>
      </c>
      <c r="F20" s="138"/>
      <c r="G20" s="144"/>
      <c r="H20" s="151"/>
      <c r="I20" s="149" t="s">
        <v>672</v>
      </c>
      <c r="J20" s="459" t="s">
        <v>653</v>
      </c>
      <c r="K20" s="132"/>
    </row>
    <row r="21" spans="1:11">
      <c r="A21" s="133"/>
      <c r="B21" s="144"/>
      <c r="C21" s="148"/>
      <c r="D21" s="149" t="s">
        <v>1700</v>
      </c>
      <c r="E21" s="154" t="s">
        <v>651</v>
      </c>
      <c r="F21" s="138"/>
      <c r="G21" s="144"/>
      <c r="H21" s="151"/>
      <c r="I21" s="149" t="s">
        <v>1699</v>
      </c>
      <c r="J21" s="459" t="s">
        <v>656</v>
      </c>
      <c r="K21" s="132"/>
    </row>
    <row r="22" spans="1:11">
      <c r="A22" s="133"/>
      <c r="B22" s="127"/>
      <c r="C22" s="141" t="s">
        <v>654</v>
      </c>
      <c r="D22" s="142"/>
      <c r="E22" s="145"/>
      <c r="F22" s="138"/>
      <c r="G22" s="144"/>
      <c r="H22" s="151"/>
      <c r="I22" s="149" t="s">
        <v>1698</v>
      </c>
      <c r="J22" s="459" t="s">
        <v>659</v>
      </c>
      <c r="K22" s="132"/>
    </row>
    <row r="23" spans="1:11">
      <c r="A23" s="133"/>
      <c r="B23" s="144"/>
      <c r="C23" s="156"/>
      <c r="D23" s="157" t="s">
        <v>663</v>
      </c>
      <c r="E23" s="158" t="s">
        <v>657</v>
      </c>
      <c r="F23" s="138"/>
      <c r="G23" s="144"/>
      <c r="H23" s="151"/>
      <c r="I23" s="149" t="s">
        <v>680</v>
      </c>
      <c r="J23" s="459" t="s">
        <v>662</v>
      </c>
      <c r="K23" s="132"/>
    </row>
    <row r="24" spans="1:11">
      <c r="A24" s="133"/>
      <c r="B24" s="127"/>
      <c r="C24" s="141" t="s">
        <v>660</v>
      </c>
      <c r="D24" s="142"/>
      <c r="E24" s="160"/>
      <c r="F24" s="138"/>
      <c r="G24" s="144"/>
      <c r="H24" s="151"/>
      <c r="I24" s="149" t="s">
        <v>684</v>
      </c>
      <c r="J24" s="459" t="s">
        <v>666</v>
      </c>
      <c r="K24" s="132"/>
    </row>
    <row r="25" spans="1:11">
      <c r="A25" s="133"/>
      <c r="B25" s="144"/>
      <c r="C25" s="151"/>
      <c r="D25" s="157" t="s">
        <v>667</v>
      </c>
      <c r="E25" s="161" t="s">
        <v>664</v>
      </c>
      <c r="F25" s="138"/>
      <c r="G25" s="144"/>
      <c r="H25" s="151"/>
      <c r="I25" s="149" t="s">
        <v>687</v>
      </c>
      <c r="J25" s="459" t="s">
        <v>670</v>
      </c>
      <c r="K25" s="132"/>
    </row>
    <row r="26" spans="1:11">
      <c r="A26" s="133"/>
      <c r="B26" s="144"/>
      <c r="C26" s="151"/>
      <c r="D26" s="157" t="s">
        <v>1697</v>
      </c>
      <c r="E26" s="161" t="s">
        <v>668</v>
      </c>
      <c r="F26" s="138"/>
      <c r="G26" s="144"/>
      <c r="H26" s="148"/>
      <c r="I26" s="149" t="s">
        <v>690</v>
      </c>
      <c r="J26" s="459" t="s">
        <v>673</v>
      </c>
      <c r="K26" s="132"/>
    </row>
    <row r="27" spans="1:11">
      <c r="A27" s="133"/>
      <c r="B27" s="144"/>
      <c r="C27" s="151"/>
      <c r="D27" s="157" t="s">
        <v>1696</v>
      </c>
      <c r="E27" s="162" t="s">
        <v>671</v>
      </c>
      <c r="F27" s="138"/>
      <c r="G27" s="127"/>
      <c r="H27" s="141" t="s">
        <v>675</v>
      </c>
      <c r="I27" s="142"/>
      <c r="J27" s="460"/>
      <c r="K27" s="132"/>
    </row>
    <row r="28" spans="1:11" ht="14.25" thickBot="1">
      <c r="A28" s="133"/>
      <c r="B28" s="163"/>
      <c r="C28" s="164"/>
      <c r="D28" s="157" t="s">
        <v>1695</v>
      </c>
      <c r="E28" s="165" t="s">
        <v>674</v>
      </c>
      <c r="F28" s="138"/>
      <c r="G28" s="144"/>
      <c r="H28" s="151"/>
      <c r="I28" s="149" t="s">
        <v>1694</v>
      </c>
      <c r="J28" s="459" t="s">
        <v>677</v>
      </c>
      <c r="K28" s="132"/>
    </row>
    <row r="29" spans="1:11" ht="14.25">
      <c r="A29" s="133"/>
      <c r="B29" s="139" t="s">
        <v>676</v>
      </c>
      <c r="C29" s="140"/>
      <c r="D29" s="539"/>
      <c r="E29" s="166"/>
      <c r="F29" s="138"/>
      <c r="G29" s="144"/>
      <c r="H29" s="151"/>
      <c r="I29" s="149" t="s">
        <v>696</v>
      </c>
      <c r="J29" s="459" t="s">
        <v>678</v>
      </c>
      <c r="K29" s="132"/>
    </row>
    <row r="30" spans="1:11">
      <c r="A30" s="133"/>
      <c r="B30" s="144"/>
      <c r="C30" s="151"/>
      <c r="D30" s="684" t="s">
        <v>682</v>
      </c>
      <c r="E30" s="687" t="s">
        <v>1693</v>
      </c>
      <c r="F30" s="138"/>
      <c r="G30" s="144"/>
      <c r="H30" s="151"/>
      <c r="I30" s="149" t="s">
        <v>700</v>
      </c>
      <c r="J30" s="459" t="s">
        <v>681</v>
      </c>
      <c r="K30" s="132"/>
    </row>
    <row r="31" spans="1:11" ht="14.25" thickBot="1">
      <c r="A31" s="133"/>
      <c r="B31" s="163"/>
      <c r="C31" s="164"/>
      <c r="D31" s="684" t="s">
        <v>694</v>
      </c>
      <c r="E31" s="688" t="s">
        <v>1692</v>
      </c>
      <c r="F31" s="138"/>
      <c r="G31" s="144"/>
      <c r="H31" s="151"/>
      <c r="I31" s="149" t="s">
        <v>704</v>
      </c>
      <c r="J31" s="459" t="s">
        <v>685</v>
      </c>
      <c r="K31" s="132"/>
    </row>
    <row r="32" spans="1:11" ht="14.25">
      <c r="A32" s="133"/>
      <c r="B32" s="139" t="s">
        <v>679</v>
      </c>
      <c r="C32" s="135"/>
      <c r="D32" s="168"/>
      <c r="E32" s="169"/>
      <c r="F32" s="138"/>
      <c r="G32" s="144"/>
      <c r="H32" s="151"/>
      <c r="I32" s="149" t="s">
        <v>707</v>
      </c>
      <c r="J32" s="459" t="s">
        <v>688</v>
      </c>
      <c r="K32" s="132"/>
    </row>
    <row r="33" spans="1:11">
      <c r="A33" s="133"/>
      <c r="B33" s="144"/>
      <c r="C33" s="156"/>
      <c r="D33" s="157" t="s">
        <v>698</v>
      </c>
      <c r="E33" s="158" t="s">
        <v>683</v>
      </c>
      <c r="F33" s="138"/>
      <c r="G33" s="144"/>
      <c r="H33" s="151"/>
      <c r="I33" s="149" t="s">
        <v>1691</v>
      </c>
      <c r="J33" s="459" t="s">
        <v>691</v>
      </c>
      <c r="K33" s="132"/>
    </row>
    <row r="34" spans="1:11" ht="14.25" thickBot="1">
      <c r="A34" s="133"/>
      <c r="B34" s="128"/>
      <c r="C34" s="170"/>
      <c r="D34" s="171"/>
      <c r="E34" s="159" t="s">
        <v>686</v>
      </c>
      <c r="F34" s="138"/>
      <c r="G34" s="144"/>
      <c r="H34" s="151"/>
      <c r="I34" s="149" t="s">
        <v>1690</v>
      </c>
      <c r="J34" s="459" t="s">
        <v>693</v>
      </c>
      <c r="K34" s="132"/>
    </row>
    <row r="35" spans="1:11" ht="14.25">
      <c r="A35" s="133"/>
      <c r="B35" s="139" t="s">
        <v>689</v>
      </c>
      <c r="C35" s="140"/>
      <c r="D35" s="172"/>
      <c r="E35" s="137"/>
      <c r="F35" s="138"/>
      <c r="G35" s="144"/>
      <c r="H35" s="151"/>
      <c r="I35" s="149" t="s">
        <v>1689</v>
      </c>
      <c r="J35" s="459" t="s">
        <v>697</v>
      </c>
      <c r="K35" s="132"/>
    </row>
    <row r="36" spans="1:11">
      <c r="A36" s="133"/>
      <c r="B36" s="127"/>
      <c r="C36" s="141" t="s">
        <v>692</v>
      </c>
      <c r="D36" s="173"/>
      <c r="E36" s="145"/>
      <c r="F36" s="138"/>
      <c r="G36" s="144"/>
      <c r="H36" s="151"/>
      <c r="I36" s="149" t="s">
        <v>719</v>
      </c>
      <c r="J36" s="459" t="s">
        <v>701</v>
      </c>
      <c r="K36" s="132"/>
    </row>
    <row r="37" spans="1:11">
      <c r="A37" s="133"/>
      <c r="B37" s="144"/>
      <c r="C37" s="151"/>
      <c r="D37" s="149" t="s">
        <v>702</v>
      </c>
      <c r="E37" s="152" t="s">
        <v>695</v>
      </c>
      <c r="F37" s="138"/>
      <c r="G37" s="144"/>
      <c r="H37" s="151"/>
      <c r="I37" s="149" t="s">
        <v>721</v>
      </c>
      <c r="J37" s="459" t="s">
        <v>705</v>
      </c>
      <c r="K37" s="132"/>
    </row>
    <row r="38" spans="1:11">
      <c r="A38" s="133"/>
      <c r="B38" s="144"/>
      <c r="C38" s="151"/>
      <c r="D38" s="149" t="s">
        <v>1688</v>
      </c>
      <c r="E38" s="152" t="s">
        <v>699</v>
      </c>
      <c r="F38" s="138"/>
      <c r="G38" s="144"/>
      <c r="H38" s="148"/>
      <c r="I38" s="149" t="s">
        <v>723</v>
      </c>
      <c r="J38" s="459" t="s">
        <v>708</v>
      </c>
      <c r="K38" s="132"/>
    </row>
    <row r="39" spans="1:11">
      <c r="A39" s="133"/>
      <c r="B39" s="144"/>
      <c r="C39" s="151"/>
      <c r="D39" s="149" t="s">
        <v>1687</v>
      </c>
      <c r="E39" s="152" t="s">
        <v>703</v>
      </c>
      <c r="F39" s="138"/>
      <c r="G39" s="127"/>
      <c r="H39" s="141" t="s">
        <v>710</v>
      </c>
      <c r="I39" s="142"/>
      <c r="J39" s="460"/>
      <c r="K39" s="132"/>
    </row>
    <row r="40" spans="1:11">
      <c r="A40" s="133"/>
      <c r="B40" s="144"/>
      <c r="C40" s="151"/>
      <c r="D40" s="149" t="s">
        <v>1686</v>
      </c>
      <c r="E40" s="152" t="s">
        <v>706</v>
      </c>
      <c r="F40" s="138"/>
      <c r="G40" s="155"/>
      <c r="H40" s="151"/>
      <c r="I40" s="684" t="s">
        <v>1685</v>
      </c>
      <c r="J40" s="686" t="s">
        <v>1589</v>
      </c>
      <c r="K40" s="132"/>
    </row>
    <row r="41" spans="1:11">
      <c r="A41" s="133"/>
      <c r="B41" s="144"/>
      <c r="C41" s="148"/>
      <c r="D41" s="149" t="s">
        <v>1684</v>
      </c>
      <c r="E41" s="152" t="s">
        <v>709</v>
      </c>
      <c r="F41" s="138"/>
      <c r="G41" s="127"/>
      <c r="H41" s="148"/>
      <c r="I41" s="684" t="s">
        <v>729</v>
      </c>
      <c r="J41" s="686" t="s">
        <v>1588</v>
      </c>
      <c r="K41" s="132"/>
    </row>
    <row r="42" spans="1:11">
      <c r="A42" s="133"/>
      <c r="B42" s="127"/>
      <c r="C42" s="141" t="s">
        <v>711</v>
      </c>
      <c r="D42" s="174"/>
      <c r="E42" s="145"/>
      <c r="F42" s="138"/>
      <c r="G42" s="144"/>
      <c r="H42" s="175" t="s">
        <v>713</v>
      </c>
      <c r="I42" s="142"/>
      <c r="J42" s="458"/>
      <c r="K42" s="132"/>
    </row>
    <row r="43" spans="1:11">
      <c r="A43" s="133"/>
      <c r="B43" s="144"/>
      <c r="C43" s="156"/>
      <c r="D43" s="157" t="s">
        <v>725</v>
      </c>
      <c r="E43" s="158" t="s">
        <v>712</v>
      </c>
      <c r="F43" s="138"/>
      <c r="G43" s="144"/>
      <c r="H43" s="151"/>
      <c r="I43" s="149" t="s">
        <v>1683</v>
      </c>
      <c r="J43" s="461" t="s">
        <v>715</v>
      </c>
      <c r="K43" s="132"/>
    </row>
    <row r="44" spans="1:11" ht="14.25" thickBot="1">
      <c r="A44" s="133"/>
      <c r="B44" s="144"/>
      <c r="C44" s="164"/>
      <c r="D44" s="171"/>
      <c r="E44" s="159" t="s">
        <v>714</v>
      </c>
      <c r="F44" s="138"/>
      <c r="G44" s="144"/>
      <c r="H44" s="151"/>
      <c r="I44" s="149" t="s">
        <v>735</v>
      </c>
      <c r="J44" s="461" t="s">
        <v>717</v>
      </c>
      <c r="K44" s="132"/>
    </row>
    <row r="45" spans="1:11" ht="14.25">
      <c r="A45" s="133"/>
      <c r="B45" s="134" t="s">
        <v>716</v>
      </c>
      <c r="C45" s="176"/>
      <c r="D45" s="172"/>
      <c r="E45" s="137"/>
      <c r="F45" s="138"/>
      <c r="G45" s="144"/>
      <c r="H45" s="151"/>
      <c r="I45" s="149" t="s">
        <v>738</v>
      </c>
      <c r="J45" s="461" t="s">
        <v>720</v>
      </c>
      <c r="K45" s="132"/>
    </row>
    <row r="46" spans="1:11" ht="14.25">
      <c r="A46" s="133"/>
      <c r="B46" s="177"/>
      <c r="C46" s="178" t="s">
        <v>718</v>
      </c>
      <c r="D46" s="179"/>
      <c r="E46" s="180"/>
      <c r="F46" s="138"/>
      <c r="G46" s="144"/>
      <c r="H46" s="151"/>
      <c r="I46" s="149" t="s">
        <v>741</v>
      </c>
      <c r="J46" s="461" t="s">
        <v>722</v>
      </c>
      <c r="K46" s="132"/>
    </row>
    <row r="47" spans="1:11" ht="13.5" customHeight="1">
      <c r="A47" s="133"/>
      <c r="B47" s="144"/>
      <c r="C47" s="156"/>
      <c r="D47" s="684" t="s">
        <v>731</v>
      </c>
      <c r="E47" s="689" t="s">
        <v>1584</v>
      </c>
      <c r="F47" s="138"/>
      <c r="G47" s="144"/>
      <c r="H47" s="151"/>
      <c r="I47" s="149" t="s">
        <v>744</v>
      </c>
      <c r="J47" s="461" t="s">
        <v>724</v>
      </c>
      <c r="K47" s="132"/>
    </row>
    <row r="48" spans="1:11">
      <c r="A48" s="133"/>
      <c r="B48" s="144"/>
      <c r="C48" s="156"/>
      <c r="D48" s="684" t="s">
        <v>1682</v>
      </c>
      <c r="E48" s="689" t="s">
        <v>1585</v>
      </c>
      <c r="F48" s="138"/>
      <c r="G48" s="144"/>
      <c r="H48" s="151"/>
      <c r="I48" s="149" t="s">
        <v>747</v>
      </c>
      <c r="J48" s="461" t="s">
        <v>727</v>
      </c>
      <c r="K48" s="132"/>
    </row>
    <row r="49" spans="1:11">
      <c r="A49" s="133"/>
      <c r="B49" s="144"/>
      <c r="C49" s="156"/>
      <c r="D49" s="684" t="s">
        <v>1681</v>
      </c>
      <c r="E49" s="689" t="s">
        <v>1586</v>
      </c>
      <c r="F49" s="138"/>
      <c r="G49" s="144"/>
      <c r="H49" s="156"/>
      <c r="I49" s="149" t="s">
        <v>1680</v>
      </c>
      <c r="J49" s="461" t="s">
        <v>730</v>
      </c>
      <c r="K49" s="132"/>
    </row>
    <row r="50" spans="1:11">
      <c r="A50" s="133"/>
      <c r="B50" s="144"/>
      <c r="C50" s="156"/>
      <c r="D50" s="684" t="s">
        <v>1679</v>
      </c>
      <c r="E50" s="689" t="s">
        <v>1587</v>
      </c>
      <c r="F50" s="138"/>
      <c r="G50" s="144"/>
      <c r="H50" s="156"/>
      <c r="I50" s="149" t="s">
        <v>1678</v>
      </c>
      <c r="J50" s="461" t="s">
        <v>733</v>
      </c>
      <c r="K50" s="132"/>
    </row>
    <row r="51" spans="1:11">
      <c r="A51" s="133"/>
      <c r="B51" s="144"/>
      <c r="C51" s="156"/>
      <c r="D51" s="157" t="s">
        <v>746</v>
      </c>
      <c r="E51" s="181" t="s">
        <v>726</v>
      </c>
      <c r="F51" s="138"/>
      <c r="G51" s="144"/>
      <c r="H51" s="156"/>
      <c r="I51" s="149" t="s">
        <v>1677</v>
      </c>
      <c r="J51" s="461" t="s">
        <v>736</v>
      </c>
      <c r="K51" s="132"/>
    </row>
    <row r="52" spans="1:11">
      <c r="A52" s="133"/>
      <c r="B52" s="144"/>
      <c r="C52" s="156"/>
      <c r="D52" s="182"/>
      <c r="E52" s="159" t="s">
        <v>728</v>
      </c>
      <c r="F52" s="138"/>
      <c r="G52" s="144"/>
      <c r="H52" s="156"/>
      <c r="I52" s="149" t="s">
        <v>1676</v>
      </c>
      <c r="J52" s="461" t="s">
        <v>739</v>
      </c>
      <c r="K52" s="132"/>
    </row>
    <row r="53" spans="1:11">
      <c r="A53" s="133"/>
      <c r="B53" s="144"/>
      <c r="C53" s="156"/>
      <c r="D53" s="157" t="s">
        <v>753</v>
      </c>
      <c r="E53" s="154" t="s">
        <v>732</v>
      </c>
      <c r="F53" s="138"/>
      <c r="G53" s="144"/>
      <c r="H53" s="156"/>
      <c r="I53" s="149" t="s">
        <v>1675</v>
      </c>
      <c r="J53" s="461" t="s">
        <v>742</v>
      </c>
      <c r="K53" s="132"/>
    </row>
    <row r="54" spans="1:11">
      <c r="A54" s="133"/>
      <c r="B54" s="144"/>
      <c r="C54" s="156"/>
      <c r="D54" s="157" t="s">
        <v>1674</v>
      </c>
      <c r="E54" s="154" t="s">
        <v>734</v>
      </c>
      <c r="F54" s="138"/>
      <c r="G54" s="144"/>
      <c r="H54" s="156"/>
      <c r="I54" s="149" t="s">
        <v>1673</v>
      </c>
      <c r="J54" s="461" t="s">
        <v>745</v>
      </c>
      <c r="K54" s="132"/>
    </row>
    <row r="55" spans="1:11">
      <c r="A55" s="133"/>
      <c r="B55" s="144"/>
      <c r="C55" s="156"/>
      <c r="D55" s="157" t="s">
        <v>757</v>
      </c>
      <c r="E55" s="154" t="s">
        <v>737</v>
      </c>
      <c r="F55" s="138"/>
      <c r="G55" s="127"/>
      <c r="H55" s="148"/>
      <c r="I55" s="149" t="s">
        <v>780</v>
      </c>
      <c r="J55" s="461" t="s">
        <v>748</v>
      </c>
      <c r="K55" s="132"/>
    </row>
    <row r="56" spans="1:11">
      <c r="A56" s="133"/>
      <c r="B56" s="144"/>
      <c r="C56" s="148"/>
      <c r="D56" s="157" t="s">
        <v>759</v>
      </c>
      <c r="E56" s="154" t="s">
        <v>740</v>
      </c>
      <c r="F56" s="138"/>
      <c r="G56" s="144"/>
      <c r="H56" s="141" t="s">
        <v>750</v>
      </c>
      <c r="I56" s="142"/>
      <c r="J56" s="146"/>
      <c r="K56" s="132"/>
    </row>
    <row r="57" spans="1:11">
      <c r="A57" s="133"/>
      <c r="B57" s="144"/>
      <c r="C57" s="184" t="s">
        <v>743</v>
      </c>
      <c r="D57" s="185"/>
      <c r="E57" s="145"/>
      <c r="F57" s="138"/>
      <c r="G57" s="144"/>
      <c r="H57" s="156"/>
      <c r="I57" s="157" t="s">
        <v>1672</v>
      </c>
      <c r="J57" s="462" t="s">
        <v>752</v>
      </c>
      <c r="K57" s="132"/>
    </row>
    <row r="58" spans="1:11" ht="13.5" customHeight="1">
      <c r="A58" s="133"/>
      <c r="B58" s="144"/>
      <c r="C58" s="156"/>
      <c r="D58" s="684" t="s">
        <v>1671</v>
      </c>
      <c r="E58" s="690" t="s">
        <v>1670</v>
      </c>
      <c r="F58" s="138"/>
      <c r="G58" s="127"/>
      <c r="H58" s="141" t="s">
        <v>755</v>
      </c>
      <c r="I58" s="142"/>
      <c r="J58" s="458"/>
      <c r="K58" s="132"/>
    </row>
    <row r="59" spans="1:11" ht="14.25" customHeight="1" thickBot="1">
      <c r="A59" s="133"/>
      <c r="B59" s="144"/>
      <c r="C59" s="164"/>
      <c r="D59" s="684" t="s">
        <v>1669</v>
      </c>
      <c r="E59" s="690" t="s">
        <v>1668</v>
      </c>
      <c r="F59" s="138"/>
      <c r="G59" s="144"/>
      <c r="H59" s="151"/>
      <c r="I59" s="684" t="s">
        <v>1667</v>
      </c>
      <c r="J59" s="685" t="s">
        <v>1590</v>
      </c>
      <c r="K59" s="132"/>
    </row>
    <row r="60" spans="1:11" ht="14.25">
      <c r="A60" s="133"/>
      <c r="B60" s="538" t="s">
        <v>749</v>
      </c>
      <c r="C60" s="140"/>
      <c r="D60" s="172"/>
      <c r="E60" s="187"/>
      <c r="F60" s="138"/>
      <c r="G60" s="144"/>
      <c r="H60" s="151"/>
      <c r="I60" s="684" t="s">
        <v>790</v>
      </c>
      <c r="J60" s="685" t="s">
        <v>1666</v>
      </c>
      <c r="K60" s="132"/>
    </row>
    <row r="61" spans="1:11">
      <c r="A61" s="133"/>
      <c r="B61" s="537"/>
      <c r="C61" s="141" t="s">
        <v>751</v>
      </c>
      <c r="D61" s="142"/>
      <c r="E61" s="145"/>
      <c r="F61" s="138"/>
      <c r="G61" s="127"/>
      <c r="H61" s="151"/>
      <c r="I61" s="684" t="s">
        <v>794</v>
      </c>
      <c r="J61" s="685" t="s">
        <v>1665</v>
      </c>
      <c r="K61" s="132"/>
    </row>
    <row r="62" spans="1:11">
      <c r="A62" s="133"/>
      <c r="B62" s="536"/>
      <c r="C62" s="151"/>
      <c r="D62" s="149" t="s">
        <v>1664</v>
      </c>
      <c r="E62" s="152" t="s">
        <v>754</v>
      </c>
      <c r="F62" s="138"/>
      <c r="G62" s="535"/>
      <c r="H62" s="141" t="s">
        <v>761</v>
      </c>
      <c r="I62" s="142"/>
      <c r="J62" s="460"/>
      <c r="K62" s="132"/>
    </row>
    <row r="63" spans="1:11">
      <c r="A63" s="133"/>
      <c r="B63" s="144"/>
      <c r="C63" s="151"/>
      <c r="D63" s="149" t="s">
        <v>767</v>
      </c>
      <c r="E63" s="152" t="s">
        <v>756</v>
      </c>
      <c r="F63" s="138"/>
      <c r="G63" s="535"/>
      <c r="H63" s="188"/>
      <c r="I63" s="149" t="s">
        <v>1663</v>
      </c>
      <c r="J63" s="459" t="s">
        <v>763</v>
      </c>
      <c r="K63" s="132"/>
    </row>
    <row r="64" spans="1:11">
      <c r="A64" s="133"/>
      <c r="B64" s="144"/>
      <c r="C64" s="151"/>
      <c r="D64" s="149" t="s">
        <v>769</v>
      </c>
      <c r="E64" s="152" t="s">
        <v>758</v>
      </c>
      <c r="F64" s="138"/>
      <c r="G64" s="455"/>
      <c r="H64" s="175" t="s">
        <v>765</v>
      </c>
      <c r="I64" s="189"/>
      <c r="J64" s="463"/>
      <c r="K64" s="132"/>
    </row>
    <row r="65" spans="1:11" ht="14.25" thickBot="1">
      <c r="A65" s="133"/>
      <c r="B65" s="144"/>
      <c r="C65" s="151"/>
      <c r="D65" s="149" t="s">
        <v>1662</v>
      </c>
      <c r="E65" s="152" t="s">
        <v>760</v>
      </c>
      <c r="F65" s="138"/>
      <c r="G65" s="456"/>
      <c r="H65" s="186"/>
      <c r="I65" s="167" t="s">
        <v>803</v>
      </c>
      <c r="J65" s="464" t="s">
        <v>765</v>
      </c>
      <c r="K65" s="132"/>
    </row>
    <row r="66" spans="1:11">
      <c r="A66" s="133"/>
      <c r="B66" s="144"/>
      <c r="C66" s="151"/>
      <c r="D66" s="149" t="s">
        <v>1661</v>
      </c>
      <c r="E66" s="152" t="s">
        <v>762</v>
      </c>
      <c r="F66" s="131"/>
      <c r="G66" s="200"/>
      <c r="H66" s="127"/>
      <c r="I66" s="190"/>
      <c r="J66" s="127"/>
      <c r="K66" s="132"/>
    </row>
    <row r="67" spans="1:11">
      <c r="A67" s="133"/>
      <c r="B67" s="144"/>
      <c r="C67" s="151"/>
      <c r="D67" s="149" t="s">
        <v>612</v>
      </c>
      <c r="E67" s="152" t="s">
        <v>764</v>
      </c>
      <c r="F67" s="131"/>
      <c r="H67" s="144"/>
      <c r="I67" s="190"/>
      <c r="J67" s="127"/>
      <c r="K67" s="132"/>
    </row>
    <row r="68" spans="1:11">
      <c r="A68" s="133"/>
      <c r="B68" s="144"/>
      <c r="C68" s="151"/>
      <c r="D68" s="149" t="s">
        <v>616</v>
      </c>
      <c r="E68" s="152" t="s">
        <v>766</v>
      </c>
      <c r="F68" s="131"/>
      <c r="G68" s="200"/>
      <c r="H68" s="193"/>
      <c r="I68" s="196"/>
      <c r="J68" s="199"/>
      <c r="K68" s="132"/>
    </row>
    <row r="69" spans="1:11">
      <c r="A69" s="133"/>
      <c r="B69" s="144"/>
      <c r="C69" s="151"/>
      <c r="D69" s="149" t="s">
        <v>619</v>
      </c>
      <c r="E69" s="152" t="s">
        <v>768</v>
      </c>
      <c r="F69" s="202"/>
      <c r="H69" s="200"/>
      <c r="I69" s="204"/>
      <c r="J69" s="205"/>
      <c r="K69" s="206"/>
    </row>
    <row r="70" spans="1:11" ht="14.25" thickBot="1">
      <c r="B70" s="191"/>
      <c r="C70" s="170"/>
      <c r="D70" s="167" t="s">
        <v>1660</v>
      </c>
      <c r="E70" s="192" t="s">
        <v>770</v>
      </c>
      <c r="F70" s="207"/>
      <c r="H70" s="200"/>
      <c r="I70" s="204"/>
      <c r="J70" s="208"/>
    </row>
    <row r="71" spans="1:11">
      <c r="B71" s="194"/>
      <c r="C71" s="195"/>
      <c r="D71" s="196"/>
      <c r="E71" s="197"/>
      <c r="F71" s="207"/>
      <c r="H71" s="200"/>
      <c r="I71" s="204"/>
      <c r="J71" s="209"/>
    </row>
    <row r="72" spans="1:11">
      <c r="F72" s="207"/>
      <c r="H72" s="200"/>
      <c r="I72" s="204"/>
      <c r="J72" s="209"/>
    </row>
    <row r="73" spans="1:11">
      <c r="F73" s="207"/>
      <c r="H73" s="210"/>
      <c r="I73" s="211"/>
      <c r="J73" s="205"/>
    </row>
    <row r="74" spans="1:11">
      <c r="F74" s="207"/>
      <c r="H74" s="210"/>
      <c r="I74" s="212"/>
      <c r="J74" s="213"/>
    </row>
    <row r="75" spans="1:11">
      <c r="F75" s="207"/>
    </row>
    <row r="76" spans="1:11">
      <c r="F76" s="207"/>
    </row>
    <row r="77" spans="1:11">
      <c r="F77" s="207"/>
    </row>
  </sheetData>
  <phoneticPr fontId="2"/>
  <conditionalFormatting sqref="B47:B50">
    <cfRule type="expression" dxfId="7" priority="1" stopIfTrue="1">
      <formula xml:space="preserve"> RANK(B47, B$47:B$47)&lt;=5</formula>
    </cfRule>
  </conditionalFormatting>
  <conditionalFormatting sqref="G56:G57">
    <cfRule type="expression" dxfId="6" priority="2" stopIfTrue="1">
      <formula xml:space="preserve"> RANK(G56, L$70:L$70)&lt;=5</formula>
    </cfRule>
  </conditionalFormatting>
  <conditionalFormatting sqref="C47:C50">
    <cfRule type="expression" dxfId="5" priority="3" stopIfTrue="1">
      <formula xml:space="preserve"> RANK(C47, XET$256:XET$256)&lt;=5</formula>
    </cfRule>
  </conditionalFormatting>
  <conditionalFormatting sqref="H69">
    <cfRule type="expression" dxfId="4" priority="4" stopIfTrue="1">
      <formula xml:space="preserve"> RANK(H69, C$209:C$209)&lt;=5</formula>
    </cfRule>
  </conditionalFormatting>
  <conditionalFormatting sqref="H57:H58">
    <cfRule type="expression" dxfId="3" priority="5" stopIfTrue="1">
      <formula xml:space="preserve"> RANK(H57, I$201:I$201)&lt;=5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
  <sheetViews>
    <sheetView showGridLines="0" workbookViewId="0">
      <selection activeCell="J38" sqref="J38"/>
    </sheetView>
  </sheetViews>
  <sheetFormatPr defaultColWidth="9" defaultRowHeight="13.5"/>
  <cols>
    <col min="1" max="1" width="4.75" style="253" customWidth="1"/>
    <col min="2" max="2" width="2" style="200" customWidth="1"/>
    <col min="3" max="3" width="3.375" style="255" customWidth="1"/>
    <col min="4" max="4" width="4.375" style="256" customWidth="1"/>
    <col min="5" max="5" width="35.125" style="205" customWidth="1"/>
    <col min="6" max="6" width="2.5" style="198" customWidth="1"/>
    <col min="7" max="7" width="2" style="198" customWidth="1"/>
    <col min="8" max="8" width="5.75" style="253" customWidth="1"/>
    <col min="9" max="9" width="4.375" style="254" customWidth="1"/>
    <col min="10" max="10" width="35.125" style="198" bestFit="1" customWidth="1"/>
    <col min="11" max="11" width="2.125" style="125" customWidth="1"/>
    <col min="12" max="16384" width="9" style="125"/>
  </cols>
  <sheetData>
    <row r="1" spans="1:11" ht="24.75" thickBot="1">
      <c r="A1" s="214"/>
      <c r="B1" s="215"/>
      <c r="C1" s="118" t="s">
        <v>771</v>
      </c>
      <c r="D1" s="122"/>
      <c r="E1" s="122"/>
      <c r="F1" s="104"/>
      <c r="G1" s="104"/>
      <c r="H1" s="216"/>
      <c r="I1" s="217"/>
      <c r="J1" s="104"/>
      <c r="K1" s="124"/>
    </row>
    <row r="2" spans="1:11" ht="15" thickBot="1">
      <c r="A2" s="133"/>
      <c r="B2" s="544" t="s">
        <v>772</v>
      </c>
      <c r="C2" s="543"/>
      <c r="D2" s="542"/>
      <c r="E2" s="541"/>
      <c r="F2" s="218"/>
      <c r="G2" s="219"/>
      <c r="H2" s="219"/>
      <c r="I2" s="220"/>
      <c r="J2" s="219"/>
      <c r="K2" s="132"/>
    </row>
    <row r="3" spans="1:11">
      <c r="A3" s="133"/>
      <c r="B3" s="144"/>
      <c r="C3" s="141" t="s">
        <v>773</v>
      </c>
      <c r="D3" s="173"/>
      <c r="E3" s="145"/>
      <c r="F3" s="221"/>
      <c r="G3" s="127"/>
      <c r="H3" s="175" t="s">
        <v>774</v>
      </c>
      <c r="I3" s="222"/>
      <c r="J3" s="472"/>
      <c r="K3" s="132"/>
    </row>
    <row r="4" spans="1:11">
      <c r="A4" s="133"/>
      <c r="B4" s="144"/>
      <c r="C4" s="156"/>
      <c r="D4" s="182" t="s">
        <v>806</v>
      </c>
      <c r="E4" s="223" t="s">
        <v>775</v>
      </c>
      <c r="F4" s="221"/>
      <c r="G4" s="224"/>
      <c r="H4" s="151"/>
      <c r="I4" s="149" t="s">
        <v>808</v>
      </c>
      <c r="J4" s="473" t="s">
        <v>776</v>
      </c>
      <c r="K4" s="132"/>
    </row>
    <row r="5" spans="1:11">
      <c r="A5" s="133"/>
      <c r="B5" s="144"/>
      <c r="C5" s="156"/>
      <c r="D5" s="182" t="s">
        <v>810</v>
      </c>
      <c r="E5" s="223" t="s">
        <v>777</v>
      </c>
      <c r="F5" s="221"/>
      <c r="G5" s="224"/>
      <c r="H5" s="151"/>
      <c r="I5" s="149" t="s">
        <v>1753</v>
      </c>
      <c r="J5" s="459" t="s">
        <v>779</v>
      </c>
      <c r="K5" s="132"/>
    </row>
    <row r="6" spans="1:11">
      <c r="A6" s="133"/>
      <c r="B6" s="144"/>
      <c r="C6" s="156"/>
      <c r="D6" s="182" t="s">
        <v>813</v>
      </c>
      <c r="E6" s="154" t="s">
        <v>781</v>
      </c>
      <c r="F6" s="221"/>
      <c r="G6" s="224"/>
      <c r="H6" s="151"/>
      <c r="I6" s="149" t="s">
        <v>1752</v>
      </c>
      <c r="J6" s="459" t="s">
        <v>783</v>
      </c>
      <c r="K6" s="132"/>
    </row>
    <row r="7" spans="1:11">
      <c r="A7" s="133"/>
      <c r="B7" s="144"/>
      <c r="C7" s="156"/>
      <c r="D7" s="182" t="s">
        <v>816</v>
      </c>
      <c r="E7" s="154" t="s">
        <v>784</v>
      </c>
      <c r="F7" s="221"/>
      <c r="G7" s="224"/>
      <c r="H7" s="151"/>
      <c r="I7" s="149" t="s">
        <v>1751</v>
      </c>
      <c r="J7" s="459" t="s">
        <v>786</v>
      </c>
      <c r="K7" s="132"/>
    </row>
    <row r="8" spans="1:11">
      <c r="A8" s="133"/>
      <c r="B8" s="144"/>
      <c r="C8" s="156"/>
      <c r="D8" s="182" t="s">
        <v>819</v>
      </c>
      <c r="E8" s="154" t="s">
        <v>787</v>
      </c>
      <c r="F8" s="221"/>
      <c r="G8" s="224"/>
      <c r="H8" s="151"/>
      <c r="I8" s="149" t="s">
        <v>1750</v>
      </c>
      <c r="J8" s="459" t="s">
        <v>789</v>
      </c>
      <c r="K8" s="132"/>
    </row>
    <row r="9" spans="1:11">
      <c r="A9" s="133"/>
      <c r="B9" s="144"/>
      <c r="C9" s="156"/>
      <c r="D9" s="182" t="s">
        <v>822</v>
      </c>
      <c r="E9" s="154" t="s">
        <v>791</v>
      </c>
      <c r="F9" s="221"/>
      <c r="G9" s="224"/>
      <c r="H9" s="151"/>
      <c r="I9" s="149" t="s">
        <v>1749</v>
      </c>
      <c r="J9" s="459" t="s">
        <v>793</v>
      </c>
      <c r="K9" s="132"/>
    </row>
    <row r="10" spans="1:11">
      <c r="A10" s="133"/>
      <c r="B10" s="144"/>
      <c r="C10" s="156"/>
      <c r="D10" s="182" t="s">
        <v>825</v>
      </c>
      <c r="E10" s="154" t="s">
        <v>795</v>
      </c>
      <c r="F10" s="221"/>
      <c r="G10" s="224"/>
      <c r="H10" s="151"/>
      <c r="I10" s="149" t="s">
        <v>1748</v>
      </c>
      <c r="J10" s="474" t="s">
        <v>797</v>
      </c>
      <c r="K10" s="132"/>
    </row>
    <row r="11" spans="1:11">
      <c r="A11" s="133"/>
      <c r="B11" s="144"/>
      <c r="C11" s="148"/>
      <c r="D11" s="182" t="s">
        <v>828</v>
      </c>
      <c r="E11" s="154" t="s">
        <v>798</v>
      </c>
      <c r="F11" s="221"/>
      <c r="G11" s="224"/>
      <c r="H11" s="188"/>
      <c r="I11" s="149" t="s">
        <v>1747</v>
      </c>
      <c r="J11" s="459" t="s">
        <v>800</v>
      </c>
      <c r="K11" s="132"/>
    </row>
    <row r="12" spans="1:11">
      <c r="A12" s="133"/>
      <c r="B12" s="144"/>
      <c r="C12" s="141" t="s">
        <v>801</v>
      </c>
      <c r="D12" s="222"/>
      <c r="E12" s="145"/>
      <c r="F12" s="221"/>
      <c r="G12" s="127"/>
      <c r="H12" s="141" t="s">
        <v>802</v>
      </c>
      <c r="I12" s="142"/>
      <c r="J12" s="460"/>
      <c r="K12" s="132"/>
    </row>
    <row r="13" spans="1:11">
      <c r="A13" s="133"/>
      <c r="B13" s="144"/>
      <c r="C13" s="151"/>
      <c r="D13" s="149" t="s">
        <v>1746</v>
      </c>
      <c r="E13" s="223" t="s">
        <v>804</v>
      </c>
      <c r="F13" s="221"/>
      <c r="G13" s="224"/>
      <c r="H13" s="151"/>
      <c r="I13" s="149" t="s">
        <v>852</v>
      </c>
      <c r="J13" s="474" t="s">
        <v>805</v>
      </c>
      <c r="K13" s="132"/>
    </row>
    <row r="14" spans="1:11">
      <c r="A14" s="133"/>
      <c r="B14" s="144"/>
      <c r="C14" s="151"/>
      <c r="D14" s="149" t="s">
        <v>832</v>
      </c>
      <c r="E14" s="223" t="s">
        <v>807</v>
      </c>
      <c r="F14" s="221"/>
      <c r="G14" s="225"/>
      <c r="H14" s="151"/>
      <c r="I14" s="149" t="s">
        <v>857</v>
      </c>
      <c r="J14" s="474" t="s">
        <v>809</v>
      </c>
      <c r="K14" s="454"/>
    </row>
    <row r="15" spans="1:11">
      <c r="A15" s="133"/>
      <c r="B15" s="144"/>
      <c r="C15" s="151"/>
      <c r="D15" s="149" t="s">
        <v>835</v>
      </c>
      <c r="E15" s="223" t="s">
        <v>811</v>
      </c>
      <c r="F15" s="221"/>
      <c r="G15" s="224"/>
      <c r="H15" s="141" t="s">
        <v>812</v>
      </c>
      <c r="I15" s="142"/>
      <c r="J15" s="458"/>
      <c r="K15" s="454"/>
    </row>
    <row r="16" spans="1:11">
      <c r="A16" s="133"/>
      <c r="B16" s="144"/>
      <c r="C16" s="151"/>
      <c r="D16" s="149" t="s">
        <v>837</v>
      </c>
      <c r="E16" s="223" t="s">
        <v>814</v>
      </c>
      <c r="F16" s="221"/>
      <c r="G16" s="224"/>
      <c r="H16" s="151"/>
      <c r="I16" s="157" t="s">
        <v>860</v>
      </c>
      <c r="J16" s="475" t="s">
        <v>815</v>
      </c>
      <c r="K16" s="454"/>
    </row>
    <row r="17" spans="1:11">
      <c r="A17" s="133"/>
      <c r="B17" s="144"/>
      <c r="C17" s="151"/>
      <c r="D17" s="149" t="s">
        <v>840</v>
      </c>
      <c r="E17" s="223" t="s">
        <v>817</v>
      </c>
      <c r="F17" s="221"/>
      <c r="G17" s="224"/>
      <c r="H17" s="148"/>
      <c r="I17" s="149" t="s">
        <v>863</v>
      </c>
      <c r="J17" s="475" t="s">
        <v>818</v>
      </c>
      <c r="K17" s="454"/>
    </row>
    <row r="18" spans="1:11">
      <c r="A18" s="133"/>
      <c r="B18" s="144"/>
      <c r="C18" s="151"/>
      <c r="D18" s="149" t="s">
        <v>843</v>
      </c>
      <c r="E18" s="223" t="s">
        <v>820</v>
      </c>
      <c r="F18" s="221"/>
      <c r="G18" s="224"/>
      <c r="H18" s="175" t="s">
        <v>821</v>
      </c>
      <c r="I18" s="142"/>
      <c r="J18" s="460"/>
      <c r="K18" s="454"/>
    </row>
    <row r="19" spans="1:11">
      <c r="A19" s="133"/>
      <c r="B19" s="144"/>
      <c r="C19" s="151"/>
      <c r="D19" s="149" t="s">
        <v>846</v>
      </c>
      <c r="E19" s="152" t="s">
        <v>823</v>
      </c>
      <c r="F19" s="221"/>
      <c r="G19" s="224"/>
      <c r="H19" s="156"/>
      <c r="I19" s="157" t="s">
        <v>867</v>
      </c>
      <c r="J19" s="476" t="s">
        <v>824</v>
      </c>
      <c r="K19" s="454"/>
    </row>
    <row r="20" spans="1:11">
      <c r="A20" s="133"/>
      <c r="B20" s="144"/>
      <c r="C20" s="151"/>
      <c r="D20" s="149" t="s">
        <v>1745</v>
      </c>
      <c r="E20" s="152" t="s">
        <v>826</v>
      </c>
      <c r="F20" s="221"/>
      <c r="G20" s="540"/>
      <c r="H20" s="151"/>
      <c r="I20" s="182"/>
      <c r="J20" s="153" t="s">
        <v>827</v>
      </c>
      <c r="K20" s="454"/>
    </row>
    <row r="21" spans="1:11">
      <c r="A21" s="133"/>
      <c r="B21" s="144"/>
      <c r="C21" s="151"/>
      <c r="D21" s="149" t="s">
        <v>1744</v>
      </c>
      <c r="E21" s="152" t="s">
        <v>829</v>
      </c>
      <c r="F21" s="221"/>
      <c r="G21" s="224"/>
      <c r="H21" s="141" t="s">
        <v>830</v>
      </c>
      <c r="I21" s="142"/>
      <c r="J21" s="458"/>
      <c r="K21" s="454"/>
    </row>
    <row r="22" spans="1:11" ht="13.5" customHeight="1">
      <c r="A22" s="133"/>
      <c r="B22" s="144"/>
      <c r="C22" s="151"/>
      <c r="D22" s="149" t="s">
        <v>1743</v>
      </c>
      <c r="E22" s="152" t="s">
        <v>831</v>
      </c>
      <c r="F22" s="221"/>
      <c r="G22" s="540"/>
      <c r="H22" s="151"/>
      <c r="I22" s="684" t="s">
        <v>871</v>
      </c>
      <c r="J22" s="693" t="s">
        <v>1742</v>
      </c>
      <c r="K22" s="454"/>
    </row>
    <row r="23" spans="1:11">
      <c r="A23" s="133"/>
      <c r="B23" s="144"/>
      <c r="C23" s="151"/>
      <c r="D23" s="149" t="s">
        <v>1741</v>
      </c>
      <c r="E23" s="152" t="s">
        <v>833</v>
      </c>
      <c r="F23" s="221"/>
      <c r="G23" s="224"/>
      <c r="H23" s="151"/>
      <c r="I23" s="684" t="s">
        <v>1740</v>
      </c>
      <c r="J23" s="693" t="s">
        <v>1739</v>
      </c>
      <c r="K23" s="454"/>
    </row>
    <row r="24" spans="1:11">
      <c r="A24" s="133"/>
      <c r="B24" s="144"/>
      <c r="C24" s="151"/>
      <c r="D24" s="149" t="s">
        <v>865</v>
      </c>
      <c r="E24" s="152" t="s">
        <v>836</v>
      </c>
      <c r="F24" s="221"/>
      <c r="G24" s="224"/>
      <c r="H24" s="151"/>
      <c r="I24" s="684" t="s">
        <v>1738</v>
      </c>
      <c r="J24" s="693" t="s">
        <v>1591</v>
      </c>
      <c r="K24" s="454"/>
    </row>
    <row r="25" spans="1:11">
      <c r="A25" s="133"/>
      <c r="B25" s="144"/>
      <c r="C25" s="151"/>
      <c r="D25" s="149" t="s">
        <v>869</v>
      </c>
      <c r="E25" s="152" t="s">
        <v>838</v>
      </c>
      <c r="F25" s="221"/>
      <c r="G25" s="224"/>
      <c r="H25" s="141" t="s">
        <v>834</v>
      </c>
      <c r="I25" s="142"/>
      <c r="J25" s="460"/>
      <c r="K25" s="454"/>
    </row>
    <row r="26" spans="1:11" ht="13.5" customHeight="1">
      <c r="A26" s="133"/>
      <c r="B26" s="144"/>
      <c r="C26" s="151"/>
      <c r="D26" s="149" t="s">
        <v>873</v>
      </c>
      <c r="E26" s="152" t="s">
        <v>841</v>
      </c>
      <c r="F26" s="221"/>
      <c r="G26" s="224"/>
      <c r="H26" s="151"/>
      <c r="I26" s="691" t="s">
        <v>886</v>
      </c>
      <c r="J26" s="692" t="s">
        <v>1592</v>
      </c>
      <c r="K26" s="454"/>
    </row>
    <row r="27" spans="1:11">
      <c r="A27" s="133"/>
      <c r="B27" s="144"/>
      <c r="C27" s="151"/>
      <c r="D27" s="149" t="s">
        <v>876</v>
      </c>
      <c r="E27" s="152" t="s">
        <v>844</v>
      </c>
      <c r="F27" s="221"/>
      <c r="G27" s="224"/>
      <c r="H27" s="151"/>
      <c r="I27" s="691" t="s">
        <v>1737</v>
      </c>
      <c r="J27" s="692" t="s">
        <v>1593</v>
      </c>
      <c r="K27" s="132"/>
    </row>
    <row r="28" spans="1:11">
      <c r="A28" s="133"/>
      <c r="B28" s="144"/>
      <c r="C28" s="188"/>
      <c r="D28" s="149" t="s">
        <v>879</v>
      </c>
      <c r="E28" s="152" t="s">
        <v>847</v>
      </c>
      <c r="F28" s="221"/>
      <c r="G28" s="224"/>
      <c r="H28" s="151"/>
      <c r="I28" s="691" t="s">
        <v>1736</v>
      </c>
      <c r="J28" s="692" t="s">
        <v>1594</v>
      </c>
      <c r="K28" s="132"/>
    </row>
    <row r="29" spans="1:11">
      <c r="A29" s="133"/>
      <c r="B29" s="144"/>
      <c r="C29" s="226" t="s">
        <v>849</v>
      </c>
      <c r="D29" s="222"/>
      <c r="E29" s="160"/>
      <c r="F29" s="221"/>
      <c r="G29" s="224"/>
      <c r="H29" s="141" t="s">
        <v>839</v>
      </c>
      <c r="I29" s="142"/>
      <c r="J29" s="458"/>
      <c r="K29" s="132"/>
    </row>
    <row r="30" spans="1:11">
      <c r="A30" s="133"/>
      <c r="B30" s="144"/>
      <c r="C30" s="151"/>
      <c r="D30" s="149" t="s">
        <v>1735</v>
      </c>
      <c r="E30" s="154" t="s">
        <v>851</v>
      </c>
      <c r="F30" s="221"/>
      <c r="G30" s="224"/>
      <c r="H30" s="188"/>
      <c r="I30" s="149" t="s">
        <v>895</v>
      </c>
      <c r="J30" s="475" t="s">
        <v>842</v>
      </c>
      <c r="K30" s="132"/>
    </row>
    <row r="31" spans="1:11">
      <c r="A31" s="133"/>
      <c r="B31" s="144"/>
      <c r="C31" s="148"/>
      <c r="D31" s="149" t="s">
        <v>884</v>
      </c>
      <c r="E31" s="154" t="s">
        <v>854</v>
      </c>
      <c r="F31" s="221"/>
      <c r="G31" s="224"/>
      <c r="H31" s="175" t="s">
        <v>845</v>
      </c>
      <c r="I31" s="142"/>
      <c r="J31" s="458"/>
      <c r="K31" s="132"/>
    </row>
    <row r="32" spans="1:11">
      <c r="A32" s="133"/>
      <c r="B32" s="144"/>
      <c r="C32" s="141" t="s">
        <v>856</v>
      </c>
      <c r="D32" s="222"/>
      <c r="E32" s="145"/>
      <c r="F32" s="221"/>
      <c r="G32" s="540"/>
      <c r="H32" s="188"/>
      <c r="I32" s="149" t="s">
        <v>899</v>
      </c>
      <c r="J32" s="475" t="s">
        <v>848</v>
      </c>
      <c r="K32" s="132"/>
    </row>
    <row r="33" spans="1:11">
      <c r="A33" s="133"/>
      <c r="B33" s="144"/>
      <c r="C33" s="156"/>
      <c r="D33" s="149" t="s">
        <v>1734</v>
      </c>
      <c r="E33" s="227" t="s">
        <v>859</v>
      </c>
      <c r="F33" s="221"/>
      <c r="G33" s="224"/>
      <c r="H33" s="175" t="s">
        <v>850</v>
      </c>
      <c r="I33" s="142"/>
      <c r="J33" s="458"/>
      <c r="K33" s="132"/>
    </row>
    <row r="34" spans="1:11">
      <c r="A34" s="133"/>
      <c r="B34" s="144"/>
      <c r="C34" s="151"/>
      <c r="D34" s="149" t="s">
        <v>890</v>
      </c>
      <c r="E34" s="162" t="s">
        <v>862</v>
      </c>
      <c r="F34" s="221"/>
      <c r="G34" s="224"/>
      <c r="H34" s="148"/>
      <c r="I34" s="183" t="s">
        <v>1733</v>
      </c>
      <c r="J34" s="474" t="s">
        <v>853</v>
      </c>
      <c r="K34" s="132"/>
    </row>
    <row r="35" spans="1:11">
      <c r="A35" s="133"/>
      <c r="B35" s="144"/>
      <c r="C35" s="151"/>
      <c r="D35" s="149" t="s">
        <v>893</v>
      </c>
      <c r="E35" s="162" t="s">
        <v>866</v>
      </c>
      <c r="F35" s="221"/>
      <c r="G35" s="224"/>
      <c r="H35" s="141" t="s">
        <v>855</v>
      </c>
      <c r="I35" s="142"/>
      <c r="J35" s="460"/>
      <c r="K35" s="132"/>
    </row>
    <row r="36" spans="1:11">
      <c r="A36" s="133"/>
      <c r="B36" s="144"/>
      <c r="C36" s="151"/>
      <c r="D36" s="149" t="s">
        <v>897</v>
      </c>
      <c r="E36" s="162" t="s">
        <v>870</v>
      </c>
      <c r="F36" s="221"/>
      <c r="G36" s="224"/>
      <c r="H36" s="151"/>
      <c r="I36" s="149" t="s">
        <v>1732</v>
      </c>
      <c r="J36" s="459" t="s">
        <v>858</v>
      </c>
      <c r="K36" s="132"/>
    </row>
    <row r="37" spans="1:11">
      <c r="A37" s="133"/>
      <c r="B37" s="144"/>
      <c r="C37" s="151"/>
      <c r="D37" s="149" t="s">
        <v>901</v>
      </c>
      <c r="E37" s="162" t="s">
        <v>874</v>
      </c>
      <c r="F37" s="221"/>
      <c r="G37" s="224"/>
      <c r="H37" s="151"/>
      <c r="I37" s="149" t="s">
        <v>1731</v>
      </c>
      <c r="J37" s="459" t="s">
        <v>861</v>
      </c>
      <c r="K37" s="132"/>
    </row>
    <row r="38" spans="1:11">
      <c r="A38" s="133"/>
      <c r="B38" s="144"/>
      <c r="C38" s="151"/>
      <c r="D38" s="149" t="s">
        <v>1730</v>
      </c>
      <c r="E38" s="162" t="s">
        <v>877</v>
      </c>
      <c r="F38" s="221"/>
      <c r="G38" s="224"/>
      <c r="H38" s="151"/>
      <c r="I38" s="149" t="s">
        <v>1729</v>
      </c>
      <c r="J38" s="459" t="s">
        <v>864</v>
      </c>
      <c r="K38" s="132"/>
    </row>
    <row r="39" spans="1:11">
      <c r="A39" s="133"/>
      <c r="B39" s="144"/>
      <c r="C39" s="151"/>
      <c r="D39" s="149" t="s">
        <v>1728</v>
      </c>
      <c r="E39" s="162" t="s">
        <v>880</v>
      </c>
      <c r="F39" s="221"/>
      <c r="G39" s="224"/>
      <c r="H39" s="151"/>
      <c r="I39" s="149" t="s">
        <v>1727</v>
      </c>
      <c r="J39" s="474" t="s">
        <v>868</v>
      </c>
      <c r="K39" s="132"/>
    </row>
    <row r="40" spans="1:11">
      <c r="A40" s="133"/>
      <c r="B40" s="144"/>
      <c r="C40" s="151"/>
      <c r="D40" s="149" t="s">
        <v>910</v>
      </c>
      <c r="E40" s="162" t="s">
        <v>882</v>
      </c>
      <c r="F40" s="221"/>
      <c r="G40" s="224"/>
      <c r="H40" s="148"/>
      <c r="I40" s="149" t="s">
        <v>1726</v>
      </c>
      <c r="J40" s="459" t="s">
        <v>872</v>
      </c>
      <c r="K40" s="132"/>
    </row>
    <row r="41" spans="1:11">
      <c r="A41" s="133"/>
      <c r="B41" s="144"/>
      <c r="C41" s="151"/>
      <c r="D41" s="149" t="s">
        <v>913</v>
      </c>
      <c r="E41" s="162" t="s">
        <v>885</v>
      </c>
      <c r="F41" s="221"/>
      <c r="G41" s="224"/>
      <c r="H41" s="175" t="s">
        <v>875</v>
      </c>
      <c r="I41" s="142"/>
      <c r="J41" s="458"/>
      <c r="K41" s="132"/>
    </row>
    <row r="42" spans="1:11">
      <c r="A42" s="133"/>
      <c r="B42" s="144"/>
      <c r="C42" s="151"/>
      <c r="D42" s="149" t="s">
        <v>916</v>
      </c>
      <c r="E42" s="162" t="s">
        <v>888</v>
      </c>
      <c r="F42" s="221"/>
      <c r="G42" s="224"/>
      <c r="H42" s="148"/>
      <c r="I42" s="149" t="s">
        <v>1725</v>
      </c>
      <c r="J42" s="475" t="s">
        <v>878</v>
      </c>
      <c r="K42" s="132"/>
    </row>
    <row r="43" spans="1:11">
      <c r="A43" s="133"/>
      <c r="B43" s="144"/>
      <c r="C43" s="151"/>
      <c r="D43" s="149" t="s">
        <v>919</v>
      </c>
      <c r="E43" s="162" t="s">
        <v>891</v>
      </c>
      <c r="F43" s="221"/>
      <c r="G43" s="224"/>
      <c r="H43" s="175" t="s">
        <v>881</v>
      </c>
      <c r="I43" s="228"/>
      <c r="J43" s="458"/>
      <c r="K43" s="132"/>
    </row>
    <row r="44" spans="1:11">
      <c r="A44" s="133"/>
      <c r="B44" s="144"/>
      <c r="C44" s="151"/>
      <c r="D44" s="149" t="s">
        <v>922</v>
      </c>
      <c r="E44" s="162" t="s">
        <v>894</v>
      </c>
      <c r="F44" s="221"/>
      <c r="G44" s="224"/>
      <c r="H44" s="151"/>
      <c r="I44" s="149" t="s">
        <v>1724</v>
      </c>
      <c r="J44" s="474" t="s">
        <v>883</v>
      </c>
      <c r="K44" s="132"/>
    </row>
    <row r="45" spans="1:11">
      <c r="A45" s="133"/>
      <c r="B45" s="144"/>
      <c r="C45" s="151"/>
      <c r="D45" s="149" t="s">
        <v>925</v>
      </c>
      <c r="E45" s="162" t="s">
        <v>898</v>
      </c>
      <c r="F45" s="221"/>
      <c r="G45" s="224"/>
      <c r="H45" s="151"/>
      <c r="I45" s="149" t="s">
        <v>1723</v>
      </c>
      <c r="J45" s="474" t="s">
        <v>887</v>
      </c>
      <c r="K45" s="132"/>
    </row>
    <row r="46" spans="1:11">
      <c r="A46" s="133"/>
      <c r="B46" s="144"/>
      <c r="C46" s="148"/>
      <c r="D46" s="149" t="s">
        <v>928</v>
      </c>
      <c r="E46" s="162" t="s">
        <v>902</v>
      </c>
      <c r="F46" s="221"/>
      <c r="G46" s="224"/>
      <c r="H46" s="151"/>
      <c r="I46" s="149" t="s">
        <v>1722</v>
      </c>
      <c r="J46" s="474" t="s">
        <v>889</v>
      </c>
      <c r="K46" s="132"/>
    </row>
    <row r="47" spans="1:11">
      <c r="A47" s="133"/>
      <c r="B47" s="144"/>
      <c r="C47" s="141" t="s">
        <v>904</v>
      </c>
      <c r="D47" s="222"/>
      <c r="E47" s="145"/>
      <c r="F47" s="221"/>
      <c r="G47" s="225"/>
      <c r="H47" s="151"/>
      <c r="I47" s="149" t="s">
        <v>1721</v>
      </c>
      <c r="J47" s="459" t="s">
        <v>892</v>
      </c>
      <c r="K47" s="132"/>
    </row>
    <row r="48" spans="1:11">
      <c r="A48" s="133"/>
      <c r="B48" s="144"/>
      <c r="C48" s="151"/>
      <c r="D48" s="149" t="s">
        <v>1720</v>
      </c>
      <c r="E48" s="230" t="s">
        <v>906</v>
      </c>
      <c r="F48" s="221"/>
      <c r="G48" s="224"/>
      <c r="H48" s="151"/>
      <c r="I48" s="149" t="s">
        <v>1719</v>
      </c>
      <c r="J48" s="459" t="s">
        <v>896</v>
      </c>
      <c r="K48" s="132"/>
    </row>
    <row r="49" spans="1:11">
      <c r="A49" s="133"/>
      <c r="B49" s="144"/>
      <c r="C49" s="151"/>
      <c r="D49" s="149" t="s">
        <v>933</v>
      </c>
      <c r="E49" s="230" t="s">
        <v>908</v>
      </c>
      <c r="F49" s="221"/>
      <c r="G49" s="224"/>
      <c r="H49" s="148"/>
      <c r="I49" s="149" t="s">
        <v>1718</v>
      </c>
      <c r="J49" s="459" t="s">
        <v>900</v>
      </c>
      <c r="K49" s="132"/>
    </row>
    <row r="50" spans="1:11">
      <c r="A50" s="133"/>
      <c r="B50" s="155"/>
      <c r="C50" s="151"/>
      <c r="D50" s="149" t="s">
        <v>936</v>
      </c>
      <c r="E50" s="162" t="s">
        <v>911</v>
      </c>
      <c r="F50" s="221"/>
      <c r="G50" s="224"/>
      <c r="H50" s="141" t="s">
        <v>903</v>
      </c>
      <c r="I50" s="228"/>
      <c r="J50" s="460"/>
      <c r="K50" s="132"/>
    </row>
    <row r="51" spans="1:11">
      <c r="A51" s="133"/>
      <c r="B51" s="155"/>
      <c r="C51" s="151"/>
      <c r="D51" s="149" t="s">
        <v>939</v>
      </c>
      <c r="E51" s="162" t="s">
        <v>914</v>
      </c>
      <c r="F51" s="221"/>
      <c r="G51" s="224"/>
      <c r="H51" s="151"/>
      <c r="I51" s="229">
        <v>206</v>
      </c>
      <c r="J51" s="459" t="s">
        <v>905</v>
      </c>
      <c r="K51" s="132"/>
    </row>
    <row r="52" spans="1:11">
      <c r="A52" s="133"/>
      <c r="B52" s="144"/>
      <c r="C52" s="151"/>
      <c r="D52" s="149" t="s">
        <v>942</v>
      </c>
      <c r="E52" s="162" t="s">
        <v>917</v>
      </c>
      <c r="F52" s="221"/>
      <c r="G52" s="224"/>
      <c r="H52" s="151"/>
      <c r="I52" s="229">
        <v>207</v>
      </c>
      <c r="J52" s="459" t="s">
        <v>907</v>
      </c>
      <c r="K52" s="132"/>
    </row>
    <row r="53" spans="1:11">
      <c r="A53" s="133"/>
      <c r="B53" s="144"/>
      <c r="C53" s="151"/>
      <c r="D53" s="149" t="s">
        <v>945</v>
      </c>
      <c r="E53" s="162" t="s">
        <v>920</v>
      </c>
      <c r="F53" s="221"/>
      <c r="G53" s="225"/>
      <c r="H53" s="151"/>
      <c r="I53" s="229">
        <v>208</v>
      </c>
      <c r="J53" s="459" t="s">
        <v>909</v>
      </c>
      <c r="K53" s="132"/>
    </row>
    <row r="54" spans="1:11">
      <c r="A54" s="133"/>
      <c r="B54" s="144"/>
      <c r="C54" s="151"/>
      <c r="D54" s="149" t="s">
        <v>948</v>
      </c>
      <c r="E54" s="162" t="s">
        <v>923</v>
      </c>
      <c r="F54" s="221"/>
      <c r="G54" s="224"/>
      <c r="H54" s="151"/>
      <c r="I54" s="229">
        <v>209</v>
      </c>
      <c r="J54" s="459" t="s">
        <v>912</v>
      </c>
      <c r="K54" s="132"/>
    </row>
    <row r="55" spans="1:11">
      <c r="A55" s="133"/>
      <c r="B55" s="144"/>
      <c r="C55" s="151"/>
      <c r="D55" s="149" t="s">
        <v>951</v>
      </c>
      <c r="E55" s="162" t="s">
        <v>926</v>
      </c>
      <c r="F55" s="221"/>
      <c r="G55" s="224"/>
      <c r="H55" s="151"/>
      <c r="I55" s="229">
        <v>210</v>
      </c>
      <c r="J55" s="459" t="s">
        <v>915</v>
      </c>
      <c r="K55" s="132"/>
    </row>
    <row r="56" spans="1:11">
      <c r="A56" s="133"/>
      <c r="B56" s="144"/>
      <c r="C56" s="151"/>
      <c r="D56" s="149" t="s">
        <v>954</v>
      </c>
      <c r="E56" s="162" t="s">
        <v>929</v>
      </c>
      <c r="F56" s="221"/>
      <c r="G56" s="224"/>
      <c r="H56" s="141" t="s">
        <v>918</v>
      </c>
      <c r="I56" s="231"/>
      <c r="J56" s="477"/>
      <c r="K56" s="132"/>
    </row>
    <row r="57" spans="1:11">
      <c r="A57" s="133"/>
      <c r="B57" s="144"/>
      <c r="C57" s="151"/>
      <c r="D57" s="149" t="s">
        <v>957</v>
      </c>
      <c r="E57" s="162" t="s">
        <v>931</v>
      </c>
      <c r="F57" s="234"/>
      <c r="G57" s="224"/>
      <c r="H57" s="151"/>
      <c r="I57" s="229">
        <v>211</v>
      </c>
      <c r="J57" s="459" t="s">
        <v>921</v>
      </c>
      <c r="K57" s="132"/>
    </row>
    <row r="58" spans="1:11">
      <c r="A58" s="133"/>
      <c r="B58" s="144"/>
      <c r="C58" s="151"/>
      <c r="D58" s="149" t="s">
        <v>960</v>
      </c>
      <c r="E58" s="162" t="s">
        <v>934</v>
      </c>
      <c r="F58" s="234"/>
      <c r="G58" s="225"/>
      <c r="H58" s="151"/>
      <c r="I58" s="229">
        <v>212</v>
      </c>
      <c r="J58" s="459" t="s">
        <v>924</v>
      </c>
      <c r="K58" s="132"/>
    </row>
    <row r="59" spans="1:11">
      <c r="A59" s="133"/>
      <c r="B59" s="144"/>
      <c r="C59" s="151"/>
      <c r="D59" s="149" t="s">
        <v>963</v>
      </c>
      <c r="E59" s="162" t="s">
        <v>937</v>
      </c>
      <c r="F59" s="221"/>
      <c r="G59" s="225"/>
      <c r="H59" s="151"/>
      <c r="I59" s="232">
        <v>213</v>
      </c>
      <c r="J59" s="478" t="s">
        <v>927</v>
      </c>
      <c r="K59" s="132"/>
    </row>
    <row r="60" spans="1:11">
      <c r="A60" s="133"/>
      <c r="B60" s="144"/>
      <c r="C60" s="151"/>
      <c r="D60" s="149" t="s">
        <v>1717</v>
      </c>
      <c r="E60" s="162" t="s">
        <v>940</v>
      </c>
      <c r="F60" s="221"/>
      <c r="G60" s="224"/>
      <c r="H60" s="151"/>
      <c r="I60" s="233"/>
      <c r="J60" s="479" t="s">
        <v>930</v>
      </c>
      <c r="K60" s="132"/>
    </row>
    <row r="61" spans="1:11">
      <c r="A61" s="133"/>
      <c r="B61" s="144"/>
      <c r="C61" s="151"/>
      <c r="D61" s="149" t="s">
        <v>1716</v>
      </c>
      <c r="E61" s="162" t="s">
        <v>943</v>
      </c>
      <c r="F61" s="221"/>
      <c r="G61" s="224"/>
      <c r="H61" s="148"/>
      <c r="I61" s="229">
        <v>214</v>
      </c>
      <c r="J61" s="459" t="s">
        <v>932</v>
      </c>
      <c r="K61" s="132"/>
    </row>
    <row r="62" spans="1:11">
      <c r="A62" s="133"/>
      <c r="B62" s="144"/>
      <c r="C62" s="151"/>
      <c r="D62" s="149" t="s">
        <v>969</v>
      </c>
      <c r="E62" s="162" t="s">
        <v>946</v>
      </c>
      <c r="F62" s="221"/>
      <c r="G62" s="224"/>
      <c r="H62" s="141" t="s">
        <v>935</v>
      </c>
      <c r="I62" s="228"/>
      <c r="J62" s="460"/>
      <c r="K62" s="132"/>
    </row>
    <row r="63" spans="1:11">
      <c r="A63" s="133"/>
      <c r="B63" s="144"/>
      <c r="C63" s="151"/>
      <c r="D63" s="149" t="s">
        <v>971</v>
      </c>
      <c r="E63" s="162" t="s">
        <v>949</v>
      </c>
      <c r="F63" s="221"/>
      <c r="G63" s="224"/>
      <c r="H63" s="151"/>
      <c r="I63" s="229">
        <v>215</v>
      </c>
      <c r="J63" s="459" t="s">
        <v>938</v>
      </c>
      <c r="K63" s="132"/>
    </row>
    <row r="64" spans="1:11">
      <c r="A64" s="133"/>
      <c r="B64" s="144"/>
      <c r="C64" s="151"/>
      <c r="D64" s="149" t="s">
        <v>973</v>
      </c>
      <c r="E64" s="162" t="s">
        <v>952</v>
      </c>
      <c r="F64" s="221"/>
      <c r="G64" s="540"/>
      <c r="H64" s="151"/>
      <c r="I64" s="229">
        <v>216</v>
      </c>
      <c r="J64" s="459" t="s">
        <v>941</v>
      </c>
      <c r="K64" s="132"/>
    </row>
    <row r="65" spans="1:11">
      <c r="A65" s="133"/>
      <c r="B65" s="144"/>
      <c r="C65" s="151"/>
      <c r="D65" s="149" t="s">
        <v>975</v>
      </c>
      <c r="E65" s="162" t="s">
        <v>955</v>
      </c>
      <c r="F65" s="221"/>
      <c r="G65" s="224"/>
      <c r="H65" s="156"/>
      <c r="I65" s="232">
        <v>217</v>
      </c>
      <c r="J65" s="478" t="s">
        <v>944</v>
      </c>
      <c r="K65" s="132"/>
    </row>
    <row r="66" spans="1:11">
      <c r="A66" s="237"/>
      <c r="B66" s="193"/>
      <c r="C66" s="235"/>
      <c r="D66" s="149" t="s">
        <v>977</v>
      </c>
      <c r="E66" s="162" t="s">
        <v>958</v>
      </c>
      <c r="F66" s="238"/>
      <c r="G66" s="224"/>
      <c r="H66" s="151"/>
      <c r="I66" s="233"/>
      <c r="J66" s="153" t="s">
        <v>947</v>
      </c>
      <c r="K66" s="206"/>
    </row>
    <row r="67" spans="1:11">
      <c r="A67" s="133"/>
      <c r="B67" s="144"/>
      <c r="C67" s="151"/>
      <c r="D67" s="149" t="s">
        <v>979</v>
      </c>
      <c r="E67" s="236" t="s">
        <v>961</v>
      </c>
      <c r="F67" s="221"/>
      <c r="G67" s="203"/>
      <c r="H67" s="141" t="s">
        <v>950</v>
      </c>
      <c r="I67" s="228"/>
      <c r="J67" s="460"/>
      <c r="K67" s="132"/>
    </row>
    <row r="68" spans="1:11">
      <c r="A68" s="133"/>
      <c r="B68" s="144"/>
      <c r="C68" s="148"/>
      <c r="D68" s="149" t="s">
        <v>1715</v>
      </c>
      <c r="E68" s="162" t="s">
        <v>964</v>
      </c>
      <c r="F68" s="147"/>
      <c r="G68" s="465"/>
      <c r="H68" s="151"/>
      <c r="I68" s="232">
        <v>218</v>
      </c>
      <c r="J68" s="476" t="s">
        <v>953</v>
      </c>
      <c r="K68" s="454"/>
    </row>
    <row r="69" spans="1:11">
      <c r="A69" s="133"/>
      <c r="B69" s="144"/>
      <c r="C69" s="141" t="s">
        <v>965</v>
      </c>
      <c r="D69" s="241"/>
      <c r="E69" s="242"/>
      <c r="F69" s="147"/>
      <c r="G69" s="465"/>
      <c r="H69" s="235"/>
      <c r="I69" s="233"/>
      <c r="J69" s="480" t="s">
        <v>956</v>
      </c>
      <c r="K69" s="132"/>
    </row>
    <row r="70" spans="1:11">
      <c r="A70" s="133"/>
      <c r="B70" s="144"/>
      <c r="C70" s="151"/>
      <c r="D70" s="157" t="s">
        <v>778</v>
      </c>
      <c r="E70" s="150" t="s">
        <v>967</v>
      </c>
      <c r="F70" s="224"/>
      <c r="G70" s="465"/>
      <c r="H70" s="188"/>
      <c r="I70" s="233">
        <v>219</v>
      </c>
      <c r="J70" s="480" t="s">
        <v>959</v>
      </c>
      <c r="K70" s="132"/>
    </row>
    <row r="71" spans="1:11">
      <c r="A71" s="133"/>
      <c r="B71" s="144"/>
      <c r="C71" s="151"/>
      <c r="D71" s="157" t="s">
        <v>782</v>
      </c>
      <c r="E71" s="150" t="s">
        <v>968</v>
      </c>
      <c r="F71" s="127"/>
      <c r="G71" s="466"/>
      <c r="H71" s="175" t="s">
        <v>962</v>
      </c>
      <c r="I71" s="239"/>
      <c r="J71" s="481"/>
      <c r="K71" s="247"/>
    </row>
    <row r="72" spans="1:11" ht="13.5" customHeight="1">
      <c r="A72" s="133"/>
      <c r="B72" s="144"/>
      <c r="C72" s="151"/>
      <c r="D72" s="157" t="s">
        <v>785</v>
      </c>
      <c r="E72" s="150" t="s">
        <v>970</v>
      </c>
      <c r="F72" s="127"/>
      <c r="G72" s="467"/>
      <c r="H72" s="468"/>
      <c r="I72" s="694">
        <v>220</v>
      </c>
      <c r="J72" s="695" t="s">
        <v>1595</v>
      </c>
      <c r="K72" s="132"/>
    </row>
    <row r="73" spans="1:11">
      <c r="A73" s="133"/>
      <c r="B73" s="144"/>
      <c r="C73" s="151"/>
      <c r="D73" s="157" t="s">
        <v>788</v>
      </c>
      <c r="E73" s="150" t="s">
        <v>972</v>
      </c>
      <c r="F73" s="127"/>
      <c r="G73" s="467"/>
      <c r="H73" s="468"/>
      <c r="I73" s="694">
        <v>221</v>
      </c>
      <c r="J73" s="695" t="s">
        <v>1596</v>
      </c>
      <c r="K73" s="132"/>
    </row>
    <row r="74" spans="1:11">
      <c r="A74" s="133"/>
      <c r="B74" s="144"/>
      <c r="C74" s="248"/>
      <c r="D74" s="157" t="s">
        <v>792</v>
      </c>
      <c r="E74" s="150" t="s">
        <v>974</v>
      </c>
      <c r="F74" s="127"/>
      <c r="G74" s="467"/>
      <c r="H74" s="468"/>
      <c r="I74" s="694">
        <v>222</v>
      </c>
      <c r="J74" s="695" t="s">
        <v>1714</v>
      </c>
      <c r="K74" s="132"/>
    </row>
    <row r="75" spans="1:11" ht="14.25" thickBot="1">
      <c r="A75" s="133"/>
      <c r="B75" s="144"/>
      <c r="C75" s="248"/>
      <c r="D75" s="157" t="s">
        <v>796</v>
      </c>
      <c r="E75" s="150" t="s">
        <v>976</v>
      </c>
      <c r="F75" s="127"/>
      <c r="G75" s="469"/>
      <c r="H75" s="240"/>
      <c r="I75" s="694">
        <v>223</v>
      </c>
      <c r="J75" s="696" t="s">
        <v>1597</v>
      </c>
      <c r="K75" s="132"/>
    </row>
    <row r="76" spans="1:11" ht="14.25">
      <c r="A76" s="133"/>
      <c r="B76" s="144"/>
      <c r="C76" s="248"/>
      <c r="D76" s="157" t="s">
        <v>799</v>
      </c>
      <c r="E76" s="249" t="s">
        <v>978</v>
      </c>
      <c r="F76" s="127"/>
      <c r="G76" s="470" t="s">
        <v>966</v>
      </c>
      <c r="H76" s="243"/>
      <c r="I76" s="244"/>
      <c r="J76" s="482"/>
      <c r="K76" s="132"/>
    </row>
    <row r="77" spans="1:11" ht="14.25" thickBot="1">
      <c r="A77" s="133"/>
      <c r="B77" s="191"/>
      <c r="C77" s="250"/>
      <c r="D77" s="167" t="s">
        <v>1713</v>
      </c>
      <c r="E77" s="251" t="s">
        <v>980</v>
      </c>
      <c r="F77" s="127"/>
      <c r="G77" s="471"/>
      <c r="H77" s="128"/>
      <c r="I77" s="245" t="s">
        <v>1712</v>
      </c>
      <c r="J77" s="483" t="s">
        <v>966</v>
      </c>
      <c r="K77" s="132"/>
    </row>
    <row r="78" spans="1:11" ht="6.75" customHeight="1">
      <c r="A78" s="195"/>
      <c r="B78" s="193"/>
      <c r="C78" s="193"/>
      <c r="D78" s="196"/>
      <c r="E78" s="197"/>
      <c r="F78" s="197"/>
      <c r="G78" s="127"/>
      <c r="H78" s="127"/>
      <c r="I78" s="246"/>
      <c r="J78" s="127"/>
      <c r="K78" s="206"/>
    </row>
    <row r="79" spans="1:11">
      <c r="G79" s="127"/>
      <c r="H79" s="127"/>
      <c r="I79" s="246"/>
      <c r="J79" s="127"/>
    </row>
    <row r="80" spans="1:11">
      <c r="G80" s="127"/>
      <c r="H80" s="127"/>
      <c r="I80" s="246"/>
      <c r="J80" s="127"/>
    </row>
    <row r="81" spans="7:10">
      <c r="G81" s="127"/>
      <c r="H81" s="127"/>
      <c r="I81" s="246"/>
      <c r="J81" s="127"/>
    </row>
    <row r="82" spans="7:10">
      <c r="G82" s="197"/>
      <c r="H82" s="127"/>
      <c r="I82" s="246"/>
      <c r="J82" s="127"/>
    </row>
    <row r="83" spans="7:10">
      <c r="H83" s="127"/>
      <c r="I83" s="246"/>
      <c r="J83" s="127"/>
    </row>
    <row r="84" spans="7:10">
      <c r="H84" s="197"/>
      <c r="I84" s="252"/>
      <c r="J84" s="197"/>
    </row>
  </sheetData>
  <phoneticPr fontId="2"/>
  <conditionalFormatting sqref="J67">
    <cfRule type="expression" dxfId="1" priority="1" stopIfTrue="1">
      <formula xml:space="preserve"> RANK(J67, J$67:J$67)&lt;=5</formula>
    </cfRule>
  </conditionalFormatting>
  <conditionalFormatting sqref="F22:G22">
    <cfRule type="expression" dxfId="0" priority="2" stopIfTrue="1">
      <formula xml:space="preserve"> F22 - $A34 &gt;= 5</formula>
    </cfRule>
  </conditionalFormatting>
  <pageMargins left="0.78740157480314965" right="0.78740157480314965" top="0.78740157480314965" bottom="0.59055118110236227" header="0.51181102362204722" footer="0.51181102362204722"/>
  <pageSetup paperSize="9" scale="51" firstPageNumber="2" orientation="landscape" useFirstPageNumber="1" r:id="rId1"/>
  <headerFooter alignWithMargins="0">
    <oddHeader>&amp;C&amp;"ＭＳ Ｐゴシック,太字"&amp;12 &amp;R&amp;F&amp;A</oddHeader>
    <oddFooter>&amp;C&amp;10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5"/>
  <sheetViews>
    <sheetView tabSelected="1" view="pageBreakPreview" zoomScaleNormal="85" zoomScaleSheetLayoutView="100" workbookViewId="0">
      <pane xSplit="2" ySplit="3" topLeftCell="C4" activePane="bottomRight" state="frozen"/>
      <selection activeCell="K33" sqref="K33"/>
      <selection pane="topRight" activeCell="K33" sqref="K33"/>
      <selection pane="bottomLeft" activeCell="K33" sqref="K33"/>
      <selection pane="bottomRight" activeCell="H26" sqref="H26"/>
    </sheetView>
  </sheetViews>
  <sheetFormatPr defaultColWidth="9" defaultRowHeight="15"/>
  <cols>
    <col min="1" max="2" width="3" style="25" customWidth="1"/>
    <col min="3" max="3" width="10.625" style="25" customWidth="1"/>
    <col min="4" max="4" width="6.625" style="20" customWidth="1"/>
    <col min="5" max="5" width="6.625" style="21" customWidth="1"/>
    <col min="6" max="7" width="4.625" style="21" customWidth="1"/>
    <col min="8" max="8" width="61.5" style="22" customWidth="1"/>
    <col min="9" max="10" width="12.625" style="22" customWidth="1"/>
    <col min="11" max="16384" width="9" style="1"/>
  </cols>
  <sheetData>
    <row r="1" spans="1:10" s="10" customFormat="1" ht="31.5" customHeight="1">
      <c r="A1" s="11"/>
      <c r="B1" s="11"/>
      <c r="C1" s="54" t="s">
        <v>2193</v>
      </c>
      <c r="D1" s="6"/>
      <c r="E1" s="11"/>
      <c r="F1" s="6"/>
      <c r="G1" s="6"/>
      <c r="H1" s="6"/>
      <c r="I1" s="6"/>
      <c r="J1" s="6"/>
    </row>
    <row r="2" spans="1:10" s="10" customFormat="1" ht="32.25" customHeight="1">
      <c r="A2" s="813"/>
      <c r="B2" s="815"/>
      <c r="C2" s="801" t="s">
        <v>34</v>
      </c>
      <c r="D2" s="803" t="s">
        <v>5</v>
      </c>
      <c r="E2" s="801" t="s">
        <v>2218</v>
      </c>
      <c r="F2" s="803" t="s">
        <v>6</v>
      </c>
      <c r="G2" s="803"/>
      <c r="H2" s="803" t="s">
        <v>2</v>
      </c>
      <c r="I2" s="803" t="s">
        <v>305</v>
      </c>
      <c r="J2" s="803"/>
    </row>
    <row r="3" spans="1:10" s="10" customFormat="1" ht="32.25" customHeight="1">
      <c r="A3" s="814"/>
      <c r="B3" s="816"/>
      <c r="C3" s="802"/>
      <c r="D3" s="804"/>
      <c r="E3" s="805"/>
      <c r="F3" s="804"/>
      <c r="G3" s="804"/>
      <c r="H3" s="804"/>
      <c r="I3" s="496"/>
      <c r="J3" s="496"/>
    </row>
    <row r="4" spans="1:10">
      <c r="C4" s="2" t="s">
        <v>167</v>
      </c>
      <c r="D4" s="7" t="s">
        <v>2553</v>
      </c>
      <c r="E4" s="31" t="s">
        <v>2581</v>
      </c>
      <c r="F4" s="27"/>
      <c r="G4" s="27"/>
      <c r="H4" s="15" t="s">
        <v>137</v>
      </c>
      <c r="I4" s="797" t="s">
        <v>283</v>
      </c>
      <c r="J4" s="798"/>
    </row>
    <row r="5" spans="1:10">
      <c r="C5" s="26"/>
      <c r="D5" s="7"/>
      <c r="E5" s="32"/>
      <c r="F5" s="5"/>
      <c r="G5" s="5"/>
      <c r="H5" s="4" t="s">
        <v>0</v>
      </c>
      <c r="I5" s="499"/>
      <c r="J5" s="500"/>
    </row>
    <row r="6" spans="1:10">
      <c r="C6" s="26"/>
      <c r="D6" s="7"/>
      <c r="E6" s="32"/>
      <c r="F6" s="5"/>
      <c r="G6" s="5" t="s">
        <v>2559</v>
      </c>
      <c r="H6" s="2" t="s">
        <v>138</v>
      </c>
      <c r="I6" s="501"/>
      <c r="J6" s="502"/>
    </row>
    <row r="7" spans="1:10">
      <c r="C7" s="26"/>
      <c r="D7" s="7"/>
      <c r="E7" s="32"/>
      <c r="F7" s="5"/>
      <c r="G7" s="5" t="s">
        <v>2562</v>
      </c>
      <c r="H7" s="2" t="s">
        <v>139</v>
      </c>
      <c r="I7" s="501"/>
      <c r="J7" s="502"/>
    </row>
    <row r="8" spans="1:10">
      <c r="C8" s="2" t="s">
        <v>167</v>
      </c>
      <c r="D8" s="7" t="s">
        <v>2580</v>
      </c>
      <c r="E8" s="31" t="s">
        <v>2579</v>
      </c>
      <c r="F8" s="27"/>
      <c r="G8" s="27"/>
      <c r="H8" s="15" t="s">
        <v>175</v>
      </c>
      <c r="I8" s="797" t="s">
        <v>283</v>
      </c>
      <c r="J8" s="798"/>
    </row>
    <row r="9" spans="1:10">
      <c r="C9" s="26"/>
      <c r="D9" s="7"/>
      <c r="E9" s="32"/>
      <c r="F9" s="5"/>
      <c r="G9" s="5"/>
      <c r="H9" s="4" t="s">
        <v>1</v>
      </c>
      <c r="I9" s="499"/>
      <c r="J9" s="500"/>
    </row>
    <row r="10" spans="1:10">
      <c r="C10" s="26"/>
      <c r="D10" s="7"/>
      <c r="E10" s="32"/>
      <c r="F10" s="5"/>
      <c r="G10" s="5"/>
      <c r="H10" s="2" t="s">
        <v>176</v>
      </c>
      <c r="I10" s="501"/>
      <c r="J10" s="502"/>
    </row>
    <row r="11" spans="1:10">
      <c r="C11" s="26"/>
      <c r="D11" s="7"/>
      <c r="E11" s="33"/>
      <c r="F11" s="16"/>
      <c r="G11" s="16"/>
      <c r="H11" s="17" t="s">
        <v>2578</v>
      </c>
      <c r="I11" s="517"/>
      <c r="J11" s="518"/>
    </row>
    <row r="12" spans="1:10" ht="30" customHeight="1">
      <c r="C12" s="2" t="s">
        <v>2577</v>
      </c>
      <c r="D12" s="7" t="s">
        <v>2550</v>
      </c>
      <c r="E12" s="31">
        <v>3</v>
      </c>
      <c r="F12" s="27"/>
      <c r="G12" s="27"/>
      <c r="H12" s="15" t="s">
        <v>2576</v>
      </c>
      <c r="I12" s="797" t="s">
        <v>283</v>
      </c>
      <c r="J12" s="798"/>
    </row>
    <row r="13" spans="1:10">
      <c r="C13" s="26"/>
      <c r="D13" s="7"/>
      <c r="E13" s="32"/>
      <c r="F13" s="5"/>
      <c r="G13" s="5"/>
      <c r="H13" s="4" t="s">
        <v>2575</v>
      </c>
      <c r="I13" s="499"/>
      <c r="J13" s="500"/>
    </row>
    <row r="14" spans="1:10">
      <c r="C14" s="26"/>
      <c r="D14" s="7"/>
      <c r="E14" s="32"/>
      <c r="F14" s="5" t="s">
        <v>190</v>
      </c>
      <c r="G14" s="792" t="s">
        <v>2548</v>
      </c>
      <c r="H14" s="793" t="s">
        <v>2238</v>
      </c>
      <c r="I14" s="501"/>
      <c r="J14" s="502"/>
    </row>
    <row r="15" spans="1:10">
      <c r="C15" s="26"/>
      <c r="D15" s="7"/>
      <c r="E15" s="32"/>
      <c r="F15" s="5" t="s">
        <v>190</v>
      </c>
      <c r="G15" s="792" t="s">
        <v>10</v>
      </c>
      <c r="H15" s="793" t="s">
        <v>2488</v>
      </c>
      <c r="I15" s="501"/>
      <c r="J15" s="502"/>
    </row>
    <row r="16" spans="1:10">
      <c r="C16" s="26"/>
      <c r="D16" s="7"/>
      <c r="E16" s="32"/>
      <c r="F16" s="5" t="s">
        <v>190</v>
      </c>
      <c r="G16" s="792" t="s">
        <v>11</v>
      </c>
      <c r="H16" s="793" t="s">
        <v>2574</v>
      </c>
      <c r="I16" s="501"/>
      <c r="J16" s="502"/>
    </row>
    <row r="17" spans="3:10">
      <c r="C17" s="26"/>
      <c r="D17" s="7"/>
      <c r="E17" s="32"/>
      <c r="F17" s="5" t="s">
        <v>190</v>
      </c>
      <c r="G17" s="792" t="s">
        <v>12</v>
      </c>
      <c r="H17" s="793" t="s">
        <v>2573</v>
      </c>
      <c r="I17" s="501"/>
      <c r="J17" s="502"/>
    </row>
    <row r="18" spans="3:10" ht="86.45" customHeight="1">
      <c r="C18" s="26"/>
      <c r="D18" s="7"/>
      <c r="E18" s="32"/>
      <c r="F18" s="5" t="s">
        <v>190</v>
      </c>
      <c r="G18" s="792" t="s">
        <v>50</v>
      </c>
      <c r="H18" s="793" t="s">
        <v>2572</v>
      </c>
      <c r="I18" s="501"/>
      <c r="J18" s="502"/>
    </row>
    <row r="19" spans="3:10" ht="15" customHeight="1">
      <c r="C19" s="26"/>
      <c r="D19" s="7"/>
      <c r="E19" s="32"/>
      <c r="F19" s="5" t="s">
        <v>190</v>
      </c>
      <c r="G19" s="792" t="s">
        <v>52</v>
      </c>
      <c r="H19" s="793" t="s">
        <v>2472</v>
      </c>
      <c r="I19" s="501"/>
      <c r="J19" s="502"/>
    </row>
    <row r="20" spans="3:10">
      <c r="C20" s="26"/>
      <c r="D20" s="7"/>
      <c r="E20" s="32"/>
      <c r="F20" s="5" t="s">
        <v>190</v>
      </c>
      <c r="G20" s="792" t="s">
        <v>391</v>
      </c>
      <c r="H20" s="793" t="s">
        <v>2538</v>
      </c>
      <c r="I20" s="501"/>
      <c r="J20" s="502"/>
    </row>
    <row r="21" spans="3:10">
      <c r="C21" s="26"/>
      <c r="D21" s="7"/>
      <c r="E21" s="32"/>
      <c r="F21" s="5" t="s">
        <v>190</v>
      </c>
      <c r="G21" s="792" t="s">
        <v>393</v>
      </c>
      <c r="H21" s="793" t="s">
        <v>2571</v>
      </c>
      <c r="I21" s="501"/>
      <c r="J21" s="502"/>
    </row>
    <row r="22" spans="3:10">
      <c r="C22" s="26"/>
      <c r="D22" s="7"/>
      <c r="E22" s="32"/>
      <c r="F22" s="5" t="s">
        <v>190</v>
      </c>
      <c r="G22" s="792" t="s">
        <v>395</v>
      </c>
      <c r="H22" s="793" t="s">
        <v>2243</v>
      </c>
      <c r="I22" s="501"/>
      <c r="J22" s="502"/>
    </row>
    <row r="23" spans="3:10">
      <c r="C23" s="26"/>
      <c r="D23" s="7"/>
      <c r="E23" s="32"/>
      <c r="F23" s="5" t="s">
        <v>190</v>
      </c>
      <c r="G23" s="792" t="s">
        <v>397</v>
      </c>
      <c r="H23" s="793" t="s">
        <v>2244</v>
      </c>
      <c r="I23" s="501"/>
      <c r="J23" s="502"/>
    </row>
    <row r="24" spans="3:10" ht="30">
      <c r="C24" s="26"/>
      <c r="D24" s="7"/>
      <c r="E24" s="32"/>
      <c r="F24" s="5" t="s">
        <v>190</v>
      </c>
      <c r="G24" s="792" t="s">
        <v>1515</v>
      </c>
      <c r="H24" s="793" t="s">
        <v>2534</v>
      </c>
      <c r="I24" s="501"/>
      <c r="J24" s="502"/>
    </row>
    <row r="25" spans="3:10">
      <c r="C25" s="26"/>
      <c r="D25" s="7"/>
      <c r="E25" s="32"/>
      <c r="F25" s="5" t="s">
        <v>190</v>
      </c>
      <c r="G25" s="792" t="s">
        <v>1517</v>
      </c>
      <c r="H25" s="793" t="s">
        <v>2473</v>
      </c>
      <c r="I25" s="501"/>
      <c r="J25" s="502"/>
    </row>
    <row r="26" spans="3:10">
      <c r="C26" s="26"/>
      <c r="D26" s="7"/>
      <c r="E26" s="32"/>
      <c r="F26" s="5" t="s">
        <v>190</v>
      </c>
      <c r="G26" s="792" t="s">
        <v>2246</v>
      </c>
      <c r="H26" s="793" t="s">
        <v>2474</v>
      </c>
      <c r="I26" s="501"/>
      <c r="J26" s="502"/>
    </row>
    <row r="27" spans="3:10">
      <c r="C27" s="26"/>
      <c r="D27" s="7"/>
      <c r="E27" s="32"/>
      <c r="F27" s="5" t="s">
        <v>190</v>
      </c>
      <c r="G27" s="792" t="s">
        <v>2247</v>
      </c>
      <c r="H27" s="793" t="s">
        <v>2475</v>
      </c>
      <c r="I27" s="501"/>
      <c r="J27" s="502"/>
    </row>
    <row r="28" spans="3:10">
      <c r="C28" s="26"/>
      <c r="D28" s="7"/>
      <c r="E28" s="32"/>
      <c r="F28" s="5" t="s">
        <v>190</v>
      </c>
      <c r="G28" s="792" t="s">
        <v>2248</v>
      </c>
      <c r="H28" s="793" t="s">
        <v>2570</v>
      </c>
      <c r="I28" s="501"/>
      <c r="J28" s="502"/>
    </row>
    <row r="29" spans="3:10">
      <c r="C29" s="26"/>
      <c r="D29" s="7"/>
      <c r="E29" s="32"/>
      <c r="F29" s="5" t="s">
        <v>190</v>
      </c>
      <c r="G29" s="792" t="s">
        <v>2249</v>
      </c>
      <c r="H29" s="793" t="s">
        <v>2476</v>
      </c>
      <c r="I29" s="501"/>
      <c r="J29" s="502"/>
    </row>
    <row r="30" spans="3:10">
      <c r="C30" s="26"/>
      <c r="D30" s="7"/>
      <c r="E30" s="32"/>
      <c r="F30" s="5" t="s">
        <v>190</v>
      </c>
      <c r="G30" s="792" t="s">
        <v>2250</v>
      </c>
      <c r="H30" s="793" t="s">
        <v>2477</v>
      </c>
      <c r="I30" s="501"/>
      <c r="J30" s="502"/>
    </row>
    <row r="31" spans="3:10">
      <c r="C31" s="26"/>
      <c r="D31" s="7"/>
      <c r="E31" s="32"/>
      <c r="F31" s="5" t="s">
        <v>190</v>
      </c>
      <c r="G31" s="792" t="s">
        <v>2251</v>
      </c>
      <c r="H31" s="793" t="s">
        <v>2478</v>
      </c>
      <c r="I31" s="501"/>
      <c r="J31" s="502"/>
    </row>
    <row r="32" spans="3:10" ht="32.450000000000003" customHeight="1">
      <c r="C32" s="26"/>
      <c r="D32" s="7"/>
      <c r="E32" s="32"/>
      <c r="F32" s="5" t="s">
        <v>190</v>
      </c>
      <c r="G32" s="792" t="s">
        <v>2252</v>
      </c>
      <c r="H32" s="793" t="s">
        <v>2569</v>
      </c>
      <c r="I32" s="501"/>
      <c r="J32" s="502"/>
    </row>
    <row r="33" spans="3:10">
      <c r="C33" s="26"/>
      <c r="D33" s="7"/>
      <c r="E33" s="32"/>
      <c r="F33" s="5" t="s">
        <v>190</v>
      </c>
      <c r="G33" s="792" t="s">
        <v>2253</v>
      </c>
      <c r="H33" s="793" t="s">
        <v>2479</v>
      </c>
      <c r="I33" s="501"/>
      <c r="J33" s="502"/>
    </row>
    <row r="34" spans="3:10" ht="45">
      <c r="C34" s="26"/>
      <c r="D34" s="7"/>
      <c r="E34" s="32"/>
      <c r="F34" s="5" t="s">
        <v>190</v>
      </c>
      <c r="G34" s="792" t="s">
        <v>2484</v>
      </c>
      <c r="H34" s="793" t="s">
        <v>2480</v>
      </c>
      <c r="I34" s="501"/>
      <c r="J34" s="502"/>
    </row>
    <row r="35" spans="3:10" ht="45">
      <c r="C35" s="26"/>
      <c r="D35" s="7"/>
      <c r="E35" s="32"/>
      <c r="F35" s="5" t="s">
        <v>190</v>
      </c>
      <c r="G35" s="792" t="s">
        <v>2485</v>
      </c>
      <c r="H35" s="793" t="s">
        <v>2568</v>
      </c>
      <c r="I35" s="501"/>
      <c r="J35" s="502"/>
    </row>
    <row r="36" spans="3:10">
      <c r="C36" s="26"/>
      <c r="D36" s="7"/>
      <c r="E36" s="32"/>
      <c r="F36" s="5" t="s">
        <v>190</v>
      </c>
      <c r="G36" s="792" t="s">
        <v>2486</v>
      </c>
      <c r="H36" s="793" t="s">
        <v>2567</v>
      </c>
      <c r="I36" s="501"/>
      <c r="J36" s="502"/>
    </row>
    <row r="37" spans="3:10" ht="30" customHeight="1">
      <c r="C37" s="26"/>
      <c r="D37" s="7"/>
      <c r="E37" s="32"/>
      <c r="F37" s="5" t="s">
        <v>190</v>
      </c>
      <c r="G37" s="792" t="s">
        <v>2533</v>
      </c>
      <c r="H37" s="793" t="s">
        <v>2481</v>
      </c>
      <c r="I37" s="501"/>
      <c r="J37" s="502"/>
    </row>
    <row r="38" spans="3:10">
      <c r="C38" s="26"/>
      <c r="D38" s="7"/>
      <c r="E38" s="32"/>
      <c r="F38" s="5" t="s">
        <v>190</v>
      </c>
      <c r="G38" s="792" t="s">
        <v>2532</v>
      </c>
      <c r="H38" s="793" t="s">
        <v>2245</v>
      </c>
      <c r="I38" s="501"/>
      <c r="J38" s="502"/>
    </row>
    <row r="39" spans="3:10">
      <c r="C39" s="26"/>
      <c r="D39" s="7"/>
      <c r="E39" s="32"/>
      <c r="F39" s="5" t="s">
        <v>190</v>
      </c>
      <c r="G39" s="792" t="s">
        <v>2531</v>
      </c>
      <c r="H39" s="793" t="s">
        <v>2482</v>
      </c>
      <c r="I39" s="501"/>
      <c r="J39" s="502"/>
    </row>
    <row r="40" spans="3:10">
      <c r="C40" s="26"/>
      <c r="D40" s="7"/>
      <c r="E40" s="32"/>
      <c r="F40" s="5" t="s">
        <v>190</v>
      </c>
      <c r="G40" s="792" t="s">
        <v>2530</v>
      </c>
      <c r="H40" s="793" t="s">
        <v>2483</v>
      </c>
      <c r="I40" s="501"/>
      <c r="J40" s="502"/>
    </row>
    <row r="41" spans="3:10">
      <c r="C41" s="26"/>
      <c r="D41" s="7"/>
      <c r="E41" s="32"/>
      <c r="F41" s="5" t="s">
        <v>190</v>
      </c>
      <c r="G41" s="792" t="s">
        <v>2539</v>
      </c>
      <c r="H41" s="793" t="s">
        <v>2566</v>
      </c>
      <c r="I41" s="501"/>
      <c r="J41" s="502"/>
    </row>
    <row r="42" spans="3:10">
      <c r="C42" s="26"/>
      <c r="D42" s="7"/>
      <c r="E42" s="32"/>
      <c r="F42" s="5"/>
      <c r="G42" s="792" t="s">
        <v>2228</v>
      </c>
      <c r="H42" s="793" t="s">
        <v>2239</v>
      </c>
      <c r="I42" s="501"/>
      <c r="J42" s="502"/>
    </row>
    <row r="43" spans="3:10">
      <c r="C43" s="26"/>
      <c r="D43" s="7"/>
      <c r="E43" s="32"/>
      <c r="F43" s="5"/>
      <c r="G43" s="792" t="s">
        <v>2128</v>
      </c>
      <c r="H43" s="793" t="s">
        <v>2240</v>
      </c>
      <c r="I43" s="501"/>
      <c r="J43" s="502"/>
    </row>
    <row r="44" spans="3:10">
      <c r="C44" s="26"/>
      <c r="D44" s="7"/>
      <c r="E44" s="32"/>
      <c r="F44" s="5"/>
      <c r="G44" s="792" t="s">
        <v>163</v>
      </c>
      <c r="H44" s="793" t="s">
        <v>53</v>
      </c>
      <c r="I44" s="501"/>
      <c r="J44" s="502"/>
    </row>
    <row r="45" spans="3:10">
      <c r="C45" s="26"/>
      <c r="D45" s="7"/>
      <c r="E45" s="32"/>
      <c r="F45" s="5"/>
      <c r="G45" s="792" t="s">
        <v>164</v>
      </c>
      <c r="H45" s="793" t="s">
        <v>2241</v>
      </c>
      <c r="I45" s="501"/>
      <c r="J45" s="502"/>
    </row>
    <row r="46" spans="3:10">
      <c r="C46" s="26"/>
      <c r="D46" s="7"/>
      <c r="E46" s="32"/>
      <c r="F46" s="5"/>
      <c r="G46" s="5" t="s">
        <v>165</v>
      </c>
      <c r="H46" s="2" t="s">
        <v>2242</v>
      </c>
      <c r="I46" s="501"/>
      <c r="J46" s="502"/>
    </row>
    <row r="47" spans="3:10" ht="30.6" customHeight="1">
      <c r="C47" s="26"/>
      <c r="D47" s="7"/>
      <c r="E47" s="33"/>
      <c r="F47" s="16"/>
      <c r="G47" s="16"/>
      <c r="H47" s="17" t="s">
        <v>2565</v>
      </c>
      <c r="I47" s="517"/>
      <c r="J47" s="518"/>
    </row>
    <row r="48" spans="3:10" ht="30">
      <c r="C48" s="2" t="s">
        <v>2564</v>
      </c>
      <c r="D48" s="7" t="s">
        <v>2553</v>
      </c>
      <c r="E48" s="31">
        <v>4</v>
      </c>
      <c r="F48" s="27"/>
      <c r="G48" s="27"/>
      <c r="H48" s="15" t="s">
        <v>2586</v>
      </c>
      <c r="I48" s="797" t="s">
        <v>283</v>
      </c>
      <c r="J48" s="798"/>
    </row>
    <row r="49" spans="1:10">
      <c r="C49" s="26"/>
      <c r="D49" s="7"/>
      <c r="E49" s="32"/>
      <c r="F49" s="5"/>
      <c r="G49" s="5"/>
      <c r="H49" s="4" t="s">
        <v>0</v>
      </c>
      <c r="I49" s="499"/>
      <c r="J49" s="500"/>
    </row>
    <row r="50" spans="1:10">
      <c r="C50" s="26"/>
      <c r="D50" s="7"/>
      <c r="E50" s="32"/>
      <c r="F50" s="5"/>
      <c r="G50" s="5" t="s">
        <v>2559</v>
      </c>
      <c r="H50" s="2" t="s">
        <v>2563</v>
      </c>
      <c r="I50" s="501"/>
      <c r="J50" s="502"/>
    </row>
    <row r="51" spans="1:10">
      <c r="C51" s="26"/>
      <c r="D51" s="7"/>
      <c r="E51" s="32"/>
      <c r="F51" s="5"/>
      <c r="G51" s="5" t="s">
        <v>2562</v>
      </c>
      <c r="H51" s="2" t="s">
        <v>2561</v>
      </c>
      <c r="I51" s="501"/>
      <c r="J51" s="502"/>
    </row>
    <row r="52" spans="1:10">
      <c r="C52" s="26"/>
      <c r="D52" s="7"/>
      <c r="E52" s="32"/>
      <c r="F52" s="5"/>
      <c r="G52" s="5" t="s">
        <v>163</v>
      </c>
      <c r="H52" s="2" t="s">
        <v>2229</v>
      </c>
      <c r="I52" s="501"/>
      <c r="J52" s="502"/>
    </row>
    <row r="53" spans="1:10" ht="30" customHeight="1">
      <c r="C53" s="2" t="s">
        <v>2554</v>
      </c>
      <c r="D53" s="7" t="s">
        <v>2557</v>
      </c>
      <c r="E53" s="31">
        <v>5</v>
      </c>
      <c r="F53" s="27"/>
      <c r="G53" s="27"/>
      <c r="H53" s="15" t="s">
        <v>2560</v>
      </c>
      <c r="I53" s="797" t="s">
        <v>2529</v>
      </c>
      <c r="J53" s="798"/>
    </row>
    <row r="54" spans="1:10">
      <c r="C54" s="26"/>
      <c r="D54" s="7"/>
      <c r="E54" s="32"/>
      <c r="F54" s="5"/>
      <c r="G54" s="5"/>
      <c r="H54" s="4" t="s">
        <v>1109</v>
      </c>
      <c r="I54" s="499"/>
      <c r="J54" s="500"/>
    </row>
    <row r="55" spans="1:10">
      <c r="C55" s="26"/>
      <c r="D55" s="7"/>
      <c r="E55" s="32"/>
      <c r="F55" s="5"/>
      <c r="G55" s="5" t="s">
        <v>2559</v>
      </c>
      <c r="H55" s="2" t="s">
        <v>2225</v>
      </c>
      <c r="I55" s="501"/>
      <c r="J55" s="502"/>
    </row>
    <row r="56" spans="1:10">
      <c r="C56" s="26"/>
      <c r="D56" s="7"/>
      <c r="E56" s="32"/>
      <c r="F56" s="5"/>
      <c r="G56" s="5" t="s">
        <v>13</v>
      </c>
      <c r="H56" s="2" t="s">
        <v>2226</v>
      </c>
      <c r="I56" s="501"/>
      <c r="J56" s="502"/>
    </row>
    <row r="57" spans="1:10">
      <c r="C57" s="26"/>
      <c r="D57" s="7"/>
      <c r="E57" s="32"/>
      <c r="F57" s="5"/>
      <c r="G57" s="5" t="s">
        <v>14</v>
      </c>
      <c r="H57" s="2" t="s">
        <v>2227</v>
      </c>
      <c r="I57" s="501"/>
      <c r="J57" s="502"/>
    </row>
    <row r="58" spans="1:10">
      <c r="C58" s="26"/>
      <c r="D58" s="7"/>
      <c r="E58" s="32"/>
      <c r="F58" s="5"/>
      <c r="G58" s="5" t="s">
        <v>15</v>
      </c>
      <c r="H58" s="2" t="s">
        <v>2229</v>
      </c>
      <c r="I58" s="501"/>
      <c r="J58" s="502"/>
    </row>
    <row r="59" spans="1:10" ht="30">
      <c r="A59" s="25">
        <v>1</v>
      </c>
      <c r="C59" s="2" t="s">
        <v>2554</v>
      </c>
      <c r="D59" s="7" t="s">
        <v>2553</v>
      </c>
      <c r="E59" s="31">
        <v>6</v>
      </c>
      <c r="F59" s="27"/>
      <c r="G59" s="27"/>
      <c r="H59" s="15" t="s">
        <v>2558</v>
      </c>
      <c r="I59" s="797" t="s">
        <v>283</v>
      </c>
      <c r="J59" s="798"/>
    </row>
    <row r="60" spans="1:10">
      <c r="C60" s="26"/>
      <c r="D60" s="7"/>
      <c r="E60" s="32"/>
      <c r="F60" s="5"/>
      <c r="G60" s="5"/>
      <c r="H60" s="4" t="s">
        <v>0</v>
      </c>
      <c r="I60" s="499"/>
      <c r="J60" s="500"/>
    </row>
    <row r="61" spans="1:10">
      <c r="C61" s="26"/>
      <c r="D61" s="7"/>
      <c r="E61" s="32"/>
      <c r="F61" s="5"/>
      <c r="G61" s="5" t="s">
        <v>2228</v>
      </c>
      <c r="H61" s="2" t="s">
        <v>2179</v>
      </c>
      <c r="I61" s="501"/>
      <c r="J61" s="502"/>
    </row>
    <row r="62" spans="1:10">
      <c r="C62" s="26"/>
      <c r="D62" s="7"/>
      <c r="E62" s="32"/>
      <c r="F62" s="5"/>
      <c r="G62" s="5" t="s">
        <v>2128</v>
      </c>
      <c r="H62" s="2" t="s">
        <v>2178</v>
      </c>
      <c r="I62" s="501"/>
      <c r="J62" s="502"/>
    </row>
    <row r="63" spans="1:10">
      <c r="C63" s="26"/>
      <c r="D63" s="7"/>
      <c r="E63" s="32"/>
      <c r="F63" s="5"/>
      <c r="G63" s="5" t="s">
        <v>163</v>
      </c>
      <c r="H63" s="2" t="s">
        <v>2229</v>
      </c>
      <c r="I63" s="501"/>
      <c r="J63" s="502"/>
    </row>
    <row r="64" spans="1:10" ht="30" customHeight="1">
      <c r="C64" s="2" t="s">
        <v>2554</v>
      </c>
      <c r="D64" s="7" t="s">
        <v>2557</v>
      </c>
      <c r="E64" s="31">
        <v>7</v>
      </c>
      <c r="F64" s="27"/>
      <c r="G64" s="27"/>
      <c r="H64" s="15" t="s">
        <v>2528</v>
      </c>
      <c r="I64" s="797" t="s">
        <v>2527</v>
      </c>
      <c r="J64" s="798"/>
    </row>
    <row r="65" spans="3:10">
      <c r="C65" s="26"/>
      <c r="D65" s="7"/>
      <c r="E65" s="32"/>
      <c r="F65" s="5"/>
      <c r="G65" s="5"/>
      <c r="H65" s="4" t="s">
        <v>1109</v>
      </c>
      <c r="I65" s="499"/>
      <c r="J65" s="500"/>
    </row>
    <row r="66" spans="3:10">
      <c r="C66" s="26"/>
      <c r="D66" s="7"/>
      <c r="E66" s="32"/>
      <c r="F66" s="5"/>
      <c r="G66" s="5" t="s">
        <v>2228</v>
      </c>
      <c r="H66" s="2" t="s">
        <v>2225</v>
      </c>
      <c r="I66" s="501"/>
      <c r="J66" s="502"/>
    </row>
    <row r="67" spans="3:10">
      <c r="C67" s="26"/>
      <c r="D67" s="7"/>
      <c r="E67" s="32"/>
      <c r="F67" s="5"/>
      <c r="G67" s="5" t="s">
        <v>2128</v>
      </c>
      <c r="H67" s="2" t="s">
        <v>2226</v>
      </c>
      <c r="I67" s="501"/>
      <c r="J67" s="502"/>
    </row>
    <row r="68" spans="3:10">
      <c r="C68" s="26"/>
      <c r="D68" s="7"/>
      <c r="E68" s="32"/>
      <c r="F68" s="5"/>
      <c r="G68" s="5" t="s">
        <v>163</v>
      </c>
      <c r="H68" s="2" t="s">
        <v>2227</v>
      </c>
      <c r="I68" s="501"/>
      <c r="J68" s="502"/>
    </row>
    <row r="69" spans="3:10">
      <c r="C69" s="26"/>
      <c r="D69" s="7"/>
      <c r="E69" s="32"/>
      <c r="F69" s="5"/>
      <c r="G69" s="5" t="s">
        <v>15</v>
      </c>
      <c r="H69" s="2" t="s">
        <v>2229</v>
      </c>
      <c r="I69" s="501"/>
      <c r="J69" s="502"/>
    </row>
    <row r="70" spans="3:10" ht="30" customHeight="1">
      <c r="C70" s="2" t="s">
        <v>2554</v>
      </c>
      <c r="D70" s="7" t="s">
        <v>2557</v>
      </c>
      <c r="E70" s="31">
        <v>8</v>
      </c>
      <c r="F70" s="27"/>
      <c r="G70" s="27"/>
      <c r="H70" s="15" t="s">
        <v>2556</v>
      </c>
      <c r="I70" s="797" t="s">
        <v>2527</v>
      </c>
      <c r="J70" s="798"/>
    </row>
    <row r="71" spans="3:10">
      <c r="C71" s="26"/>
      <c r="D71" s="7"/>
      <c r="E71" s="32"/>
      <c r="F71" s="5"/>
      <c r="G71" s="5"/>
      <c r="H71" s="4" t="s">
        <v>1109</v>
      </c>
      <c r="I71" s="499"/>
      <c r="J71" s="500"/>
    </row>
    <row r="72" spans="3:10">
      <c r="C72" s="26"/>
      <c r="D72" s="7"/>
      <c r="E72" s="32"/>
      <c r="F72" s="5"/>
      <c r="G72" s="5" t="s">
        <v>2228</v>
      </c>
      <c r="H72" s="2" t="s">
        <v>2230</v>
      </c>
      <c r="I72" s="501"/>
      <c r="J72" s="502"/>
    </row>
    <row r="73" spans="3:10">
      <c r="C73" s="26"/>
      <c r="D73" s="7"/>
      <c r="E73" s="32"/>
      <c r="F73" s="5"/>
      <c r="G73" s="5" t="s">
        <v>2128</v>
      </c>
      <c r="H73" s="2" t="s">
        <v>2231</v>
      </c>
      <c r="I73" s="501"/>
      <c r="J73" s="502"/>
    </row>
    <row r="74" spans="3:10">
      <c r="C74" s="26"/>
      <c r="D74" s="7"/>
      <c r="E74" s="32"/>
      <c r="F74" s="5"/>
      <c r="G74" s="5" t="s">
        <v>163</v>
      </c>
      <c r="H74" s="2" t="s">
        <v>2232</v>
      </c>
      <c r="I74" s="501"/>
      <c r="J74" s="502"/>
    </row>
    <row r="75" spans="3:10">
      <c r="C75" s="26"/>
      <c r="D75" s="7"/>
      <c r="E75" s="32"/>
      <c r="F75" s="5"/>
      <c r="G75" s="5" t="s">
        <v>164</v>
      </c>
      <c r="H75" s="2" t="s">
        <v>2555</v>
      </c>
      <c r="I75" s="501"/>
      <c r="J75" s="502"/>
    </row>
    <row r="76" spans="3:10">
      <c r="C76" s="26"/>
      <c r="D76" s="7"/>
      <c r="E76" s="32"/>
      <c r="F76" s="5"/>
      <c r="G76" s="5" t="s">
        <v>165</v>
      </c>
      <c r="H76" s="2" t="s">
        <v>337</v>
      </c>
      <c r="I76" s="501"/>
      <c r="J76" s="502"/>
    </row>
    <row r="77" spans="3:10">
      <c r="C77" s="26"/>
      <c r="D77" s="7"/>
      <c r="E77" s="32"/>
      <c r="F77" s="5"/>
      <c r="G77" s="5" t="s">
        <v>166</v>
      </c>
      <c r="H77" s="2" t="s">
        <v>2229</v>
      </c>
      <c r="I77" s="501"/>
      <c r="J77" s="502"/>
    </row>
    <row r="78" spans="3:10" ht="70.150000000000006" customHeight="1">
      <c r="C78" s="2" t="s">
        <v>2554</v>
      </c>
      <c r="D78" s="7" t="s">
        <v>2553</v>
      </c>
      <c r="E78" s="31">
        <v>9</v>
      </c>
      <c r="F78" s="27"/>
      <c r="G78" s="27"/>
      <c r="H78" s="15" t="s">
        <v>2587</v>
      </c>
      <c r="I78" s="797" t="s">
        <v>2526</v>
      </c>
      <c r="J78" s="798"/>
    </row>
    <row r="79" spans="3:10">
      <c r="C79" s="26"/>
      <c r="D79" s="7"/>
      <c r="E79" s="32"/>
      <c r="F79" s="5"/>
      <c r="G79" s="5"/>
      <c r="H79" s="4" t="s">
        <v>0</v>
      </c>
      <c r="I79" s="499"/>
      <c r="J79" s="500"/>
    </row>
    <row r="80" spans="3:10" ht="30">
      <c r="C80" s="26"/>
      <c r="D80" s="7"/>
      <c r="E80" s="32"/>
      <c r="F80" s="5"/>
      <c r="G80" s="5"/>
      <c r="H80" s="4" t="s">
        <v>2537</v>
      </c>
      <c r="I80" s="499"/>
      <c r="J80" s="500"/>
    </row>
    <row r="81" spans="3:10">
      <c r="C81" s="26"/>
      <c r="D81" s="7"/>
      <c r="E81" s="32"/>
      <c r="F81" s="5"/>
      <c r="G81" s="5" t="s">
        <v>2228</v>
      </c>
      <c r="H81" s="2" t="s">
        <v>2233</v>
      </c>
      <c r="I81" s="501"/>
      <c r="J81" s="502"/>
    </row>
    <row r="82" spans="3:10">
      <c r="C82" s="26"/>
      <c r="D82" s="7"/>
      <c r="E82" s="32"/>
      <c r="F82" s="5"/>
      <c r="G82" s="5" t="s">
        <v>2128</v>
      </c>
      <c r="H82" s="2" t="s">
        <v>2234</v>
      </c>
      <c r="I82" s="501"/>
      <c r="J82" s="502"/>
    </row>
    <row r="83" spans="3:10">
      <c r="C83" s="26"/>
      <c r="D83" s="7"/>
      <c r="E83" s="32"/>
      <c r="F83" s="5"/>
      <c r="G83" s="5" t="s">
        <v>163</v>
      </c>
      <c r="H83" s="2" t="s">
        <v>2235</v>
      </c>
      <c r="I83" s="501"/>
      <c r="J83" s="502"/>
    </row>
    <row r="84" spans="3:10">
      <c r="C84" s="26"/>
      <c r="D84" s="7"/>
      <c r="E84" s="32"/>
      <c r="F84" s="5"/>
      <c r="G84" s="5" t="s">
        <v>164</v>
      </c>
      <c r="H84" s="2" t="s">
        <v>2236</v>
      </c>
      <c r="I84" s="501"/>
      <c r="J84" s="502"/>
    </row>
    <row r="85" spans="3:10">
      <c r="C85" s="26"/>
      <c r="D85" s="7"/>
      <c r="E85" s="32"/>
      <c r="F85" s="5"/>
      <c r="G85" s="5" t="s">
        <v>165</v>
      </c>
      <c r="H85" s="2" t="s">
        <v>2237</v>
      </c>
      <c r="I85" s="501"/>
      <c r="J85" s="502"/>
    </row>
    <row r="86" spans="3:10" ht="30">
      <c r="C86" s="26"/>
      <c r="D86" s="7"/>
      <c r="E86" s="33"/>
      <c r="F86" s="16"/>
      <c r="G86" s="16"/>
      <c r="H86" s="17" t="s">
        <v>2552</v>
      </c>
      <c r="I86" s="517"/>
      <c r="J86" s="518"/>
    </row>
    <row r="87" spans="3:10" ht="30" customHeight="1">
      <c r="C87" s="2" t="s">
        <v>2551</v>
      </c>
      <c r="D87" s="7" t="s">
        <v>2550</v>
      </c>
      <c r="E87" s="31">
        <v>10</v>
      </c>
      <c r="F87" s="27"/>
      <c r="G87" s="27"/>
      <c r="H87" s="15" t="s">
        <v>2487</v>
      </c>
      <c r="I87" s="797" t="s">
        <v>283</v>
      </c>
      <c r="J87" s="798"/>
    </row>
    <row r="88" spans="3:10">
      <c r="C88" s="26"/>
      <c r="D88" s="7"/>
      <c r="E88" s="32"/>
      <c r="F88" s="5"/>
      <c r="G88" s="5"/>
      <c r="H88" s="4" t="s">
        <v>2549</v>
      </c>
      <c r="I88" s="499"/>
      <c r="J88" s="500"/>
    </row>
    <row r="89" spans="3:10">
      <c r="C89" s="26"/>
      <c r="D89" s="7"/>
      <c r="E89" s="32"/>
      <c r="F89" s="5" t="s">
        <v>190</v>
      </c>
      <c r="G89" s="5" t="s">
        <v>2548</v>
      </c>
      <c r="H89" s="2" t="s">
        <v>2525</v>
      </c>
      <c r="I89" s="501"/>
      <c r="J89" s="502"/>
    </row>
    <row r="90" spans="3:10" ht="49.5" customHeight="1">
      <c r="C90" s="26"/>
      <c r="D90" s="7"/>
      <c r="E90" s="32"/>
      <c r="F90" s="5" t="s">
        <v>190</v>
      </c>
      <c r="G90" s="5" t="s">
        <v>10</v>
      </c>
      <c r="H90" s="2" t="s">
        <v>2524</v>
      </c>
      <c r="I90" s="501"/>
      <c r="J90" s="502"/>
    </row>
    <row r="91" spans="3:10">
      <c r="C91" s="26"/>
      <c r="D91" s="7"/>
      <c r="E91" s="32"/>
      <c r="F91" s="5" t="s">
        <v>190</v>
      </c>
      <c r="G91" s="5" t="s">
        <v>11</v>
      </c>
      <c r="H91" s="2" t="s">
        <v>2254</v>
      </c>
      <c r="I91" s="501"/>
      <c r="J91" s="502"/>
    </row>
    <row r="92" spans="3:10">
      <c r="C92" s="26"/>
      <c r="D92" s="7"/>
      <c r="E92" s="32"/>
      <c r="F92" s="5" t="s">
        <v>190</v>
      </c>
      <c r="G92" s="5" t="s">
        <v>12</v>
      </c>
      <c r="H92" s="2" t="s">
        <v>2255</v>
      </c>
      <c r="I92" s="501"/>
      <c r="J92" s="502"/>
    </row>
    <row r="93" spans="3:10">
      <c r="C93" s="26"/>
      <c r="D93" s="7"/>
      <c r="E93" s="32"/>
      <c r="F93" s="5" t="s">
        <v>190</v>
      </c>
      <c r="G93" s="5" t="s">
        <v>50</v>
      </c>
      <c r="H93" s="2" t="s">
        <v>2256</v>
      </c>
      <c r="I93" s="501"/>
      <c r="J93" s="502"/>
    </row>
    <row r="94" spans="3:10">
      <c r="C94" s="26"/>
      <c r="D94" s="7"/>
      <c r="E94" s="32"/>
      <c r="F94" s="5" t="s">
        <v>190</v>
      </c>
      <c r="G94" s="5" t="s">
        <v>52</v>
      </c>
      <c r="H94" s="2" t="s">
        <v>2257</v>
      </c>
      <c r="I94" s="501"/>
      <c r="J94" s="502"/>
    </row>
    <row r="95" spans="3:10">
      <c r="C95" s="26"/>
      <c r="D95" s="7"/>
      <c r="E95" s="32"/>
      <c r="F95" s="5" t="s">
        <v>190</v>
      </c>
      <c r="G95" s="5" t="s">
        <v>391</v>
      </c>
      <c r="H95" s="2" t="s">
        <v>2582</v>
      </c>
      <c r="I95" s="501"/>
      <c r="J95" s="502"/>
    </row>
    <row r="96" spans="3:10" ht="30">
      <c r="C96" s="26"/>
      <c r="D96" s="7"/>
      <c r="E96" s="32"/>
      <c r="F96" s="5" t="s">
        <v>190</v>
      </c>
      <c r="G96" s="5" t="s">
        <v>393</v>
      </c>
      <c r="H96" s="2" t="s">
        <v>2258</v>
      </c>
      <c r="I96" s="501"/>
      <c r="J96" s="502"/>
    </row>
    <row r="97" spans="1:10">
      <c r="C97" s="26"/>
      <c r="D97" s="7"/>
      <c r="E97" s="32"/>
      <c r="F97" s="5"/>
      <c r="G97" s="5" t="s">
        <v>2228</v>
      </c>
      <c r="H97" s="2" t="s">
        <v>2179</v>
      </c>
      <c r="I97" s="501"/>
      <c r="J97" s="502"/>
    </row>
    <row r="98" spans="1:10">
      <c r="C98" s="26"/>
      <c r="D98" s="7"/>
      <c r="E98" s="32"/>
      <c r="F98" s="5"/>
      <c r="G98" s="5" t="s">
        <v>2128</v>
      </c>
      <c r="H98" s="2" t="s">
        <v>2178</v>
      </c>
      <c r="I98" s="501"/>
      <c r="J98" s="502"/>
    </row>
    <row r="99" spans="1:10">
      <c r="C99" s="26"/>
      <c r="D99" s="7"/>
      <c r="E99" s="32"/>
      <c r="F99" s="5"/>
      <c r="G99" s="5" t="s">
        <v>163</v>
      </c>
      <c r="H99" s="2" t="s">
        <v>1164</v>
      </c>
      <c r="I99" s="501"/>
      <c r="J99" s="502"/>
    </row>
    <row r="100" spans="1:10">
      <c r="C100" s="26"/>
      <c r="D100" s="7"/>
      <c r="E100" s="32"/>
      <c r="F100" s="5"/>
      <c r="G100" s="5"/>
      <c r="H100" s="2"/>
      <c r="I100" s="501"/>
      <c r="J100" s="502"/>
    </row>
    <row r="101" spans="1:10" s="788" customFormat="1">
      <c r="A101" s="25"/>
      <c r="B101" s="25"/>
      <c r="C101" s="26"/>
      <c r="D101" s="7"/>
      <c r="E101" s="32"/>
      <c r="F101" s="5"/>
      <c r="G101" s="5"/>
      <c r="H101" s="2"/>
      <c r="I101" s="501"/>
      <c r="J101" s="502"/>
    </row>
    <row r="102" spans="1:10" s="788" customFormat="1">
      <c r="A102" s="25"/>
      <c r="B102" s="25"/>
      <c r="C102" s="26"/>
      <c r="D102" s="7"/>
      <c r="E102" s="32"/>
      <c r="F102" s="5"/>
      <c r="G102" s="5"/>
      <c r="H102" s="2"/>
      <c r="I102" s="501"/>
      <c r="J102" s="502"/>
    </row>
    <row r="103" spans="1:10" s="788" customFormat="1">
      <c r="A103" s="25"/>
      <c r="B103" s="25"/>
      <c r="C103" s="26"/>
      <c r="D103" s="7"/>
      <c r="E103" s="32"/>
      <c r="F103" s="5"/>
      <c r="G103" s="5"/>
      <c r="H103" s="2"/>
      <c r="I103" s="501"/>
      <c r="J103" s="502"/>
    </row>
    <row r="104" spans="1:10" s="788" customFormat="1">
      <c r="A104" s="25"/>
      <c r="B104" s="25"/>
      <c r="C104" s="26"/>
      <c r="D104" s="7"/>
      <c r="E104" s="32"/>
      <c r="F104" s="5"/>
      <c r="G104" s="5"/>
      <c r="H104" s="2"/>
      <c r="I104" s="501"/>
      <c r="J104" s="502"/>
    </row>
    <row r="105" spans="1:10" s="788" customFormat="1">
      <c r="A105" s="25"/>
      <c r="B105" s="25"/>
      <c r="C105" s="26"/>
      <c r="D105" s="7"/>
      <c r="E105" s="32"/>
      <c r="F105" s="5"/>
      <c r="G105" s="5"/>
      <c r="H105" s="2"/>
      <c r="I105" s="501"/>
      <c r="J105" s="502"/>
    </row>
    <row r="106" spans="1:10" s="788" customFormat="1">
      <c r="A106" s="25"/>
      <c r="B106" s="25"/>
      <c r="C106" s="26"/>
      <c r="D106" s="7"/>
      <c r="E106" s="32"/>
      <c r="F106" s="5"/>
      <c r="G106" s="5"/>
      <c r="H106" s="2"/>
      <c r="I106" s="501"/>
      <c r="J106" s="502"/>
    </row>
    <row r="107" spans="1:10" s="788" customFormat="1">
      <c r="A107" s="25"/>
      <c r="B107" s="25"/>
      <c r="C107" s="26"/>
      <c r="D107" s="7"/>
      <c r="E107" s="32"/>
      <c r="F107" s="5"/>
      <c r="G107" s="5"/>
      <c r="H107" s="2"/>
      <c r="I107" s="501"/>
      <c r="J107" s="502"/>
    </row>
    <row r="108" spans="1:10" s="788" customFormat="1">
      <c r="A108" s="25"/>
      <c r="B108" s="25"/>
      <c r="C108" s="26"/>
      <c r="D108" s="7"/>
      <c r="E108" s="32"/>
      <c r="F108" s="5"/>
      <c r="G108" s="5"/>
      <c r="H108" s="2"/>
      <c r="I108" s="501"/>
      <c r="J108" s="502"/>
    </row>
    <row r="109" spans="1:10" s="788" customFormat="1">
      <c r="A109" s="25"/>
      <c r="B109" s="25"/>
      <c r="C109" s="26"/>
      <c r="D109" s="7"/>
      <c r="E109" s="32"/>
      <c r="F109" s="5"/>
      <c r="G109" s="5"/>
      <c r="H109" s="2"/>
      <c r="I109" s="501"/>
      <c r="J109" s="502"/>
    </row>
    <row r="110" spans="1:10" s="788" customFormat="1">
      <c r="A110" s="25"/>
      <c r="B110" s="25"/>
      <c r="C110" s="26"/>
      <c r="D110" s="7"/>
      <c r="E110" s="32"/>
      <c r="F110" s="5"/>
      <c r="G110" s="5"/>
      <c r="H110" s="2"/>
      <c r="I110" s="501"/>
      <c r="J110" s="502"/>
    </row>
    <row r="111" spans="1:10" s="788" customFormat="1">
      <c r="A111" s="25"/>
      <c r="B111" s="25"/>
      <c r="C111" s="26"/>
      <c r="D111" s="7"/>
      <c r="E111" s="32"/>
      <c r="F111" s="5"/>
      <c r="G111" s="5"/>
      <c r="H111" s="2"/>
      <c r="I111" s="501"/>
      <c r="J111" s="502"/>
    </row>
    <row r="112" spans="1:10" s="788" customFormat="1">
      <c r="A112" s="25"/>
      <c r="B112" s="25"/>
      <c r="C112" s="26"/>
      <c r="D112" s="7"/>
      <c r="E112" s="32"/>
      <c r="F112" s="5"/>
      <c r="G112" s="5"/>
      <c r="H112" s="2"/>
      <c r="I112" s="501"/>
      <c r="J112" s="502"/>
    </row>
    <row r="113" spans="1:10" s="788" customFormat="1">
      <c r="A113" s="25"/>
      <c r="B113" s="25"/>
      <c r="C113" s="26"/>
      <c r="D113" s="7"/>
      <c r="E113" s="32"/>
      <c r="F113" s="5"/>
      <c r="G113" s="5"/>
      <c r="H113" s="2"/>
      <c r="I113" s="501"/>
      <c r="J113" s="502"/>
    </row>
    <row r="114" spans="1:10" s="788" customFormat="1">
      <c r="A114" s="25"/>
      <c r="B114" s="25"/>
      <c r="C114" s="26"/>
      <c r="D114" s="7"/>
      <c r="E114" s="32"/>
      <c r="F114" s="5"/>
      <c r="G114" s="5"/>
      <c r="H114" s="2"/>
      <c r="I114" s="501"/>
      <c r="J114" s="502"/>
    </row>
    <row r="115" spans="1:10" s="788" customFormat="1">
      <c r="A115" s="25"/>
      <c r="B115" s="25"/>
      <c r="C115" s="26"/>
      <c r="D115" s="7"/>
      <c r="E115" s="32"/>
      <c r="F115" s="5"/>
      <c r="G115" s="5"/>
      <c r="H115" s="2"/>
      <c r="I115" s="501"/>
      <c r="J115" s="502"/>
    </row>
    <row r="116" spans="1:10" s="788" customFormat="1">
      <c r="A116" s="25"/>
      <c r="B116" s="25"/>
      <c r="C116" s="26"/>
      <c r="D116" s="7"/>
      <c r="E116" s="32"/>
      <c r="F116" s="5"/>
      <c r="G116" s="5"/>
      <c r="H116" s="2"/>
      <c r="I116" s="501"/>
      <c r="J116" s="502"/>
    </row>
    <row r="117" spans="1:10" s="788" customFormat="1">
      <c r="A117" s="25"/>
      <c r="B117" s="25"/>
      <c r="C117" s="26"/>
      <c r="D117" s="7"/>
      <c r="E117" s="32"/>
      <c r="F117" s="5"/>
      <c r="G117" s="5"/>
      <c r="H117" s="2"/>
      <c r="I117" s="501"/>
      <c r="J117" s="502"/>
    </row>
    <row r="118" spans="1:10" s="788" customFormat="1">
      <c r="A118" s="25"/>
      <c r="B118" s="25"/>
      <c r="C118" s="26"/>
      <c r="D118" s="7"/>
      <c r="E118" s="32"/>
      <c r="F118" s="5"/>
      <c r="G118" s="5"/>
      <c r="H118" s="2"/>
      <c r="I118" s="501"/>
      <c r="J118" s="502"/>
    </row>
    <row r="119" spans="1:10" s="788" customFormat="1">
      <c r="A119" s="25"/>
      <c r="B119" s="25"/>
      <c r="C119" s="26"/>
      <c r="D119" s="7"/>
      <c r="E119" s="32"/>
      <c r="F119" s="5"/>
      <c r="G119" s="5"/>
      <c r="H119" s="2"/>
      <c r="I119" s="501"/>
      <c r="J119" s="502"/>
    </row>
    <row r="120" spans="1:10" s="788" customFormat="1">
      <c r="A120" s="25"/>
      <c r="B120" s="25"/>
      <c r="C120" s="26"/>
      <c r="D120" s="7"/>
      <c r="E120" s="32"/>
      <c r="F120" s="5"/>
      <c r="G120" s="5"/>
      <c r="H120" s="2"/>
      <c r="I120" s="501"/>
      <c r="J120" s="502"/>
    </row>
    <row r="121" spans="1:10" s="788" customFormat="1">
      <c r="A121" s="25"/>
      <c r="B121" s="25"/>
      <c r="C121" s="26"/>
      <c r="D121" s="7"/>
      <c r="E121" s="32"/>
      <c r="F121" s="5"/>
      <c r="G121" s="5"/>
      <c r="H121" s="2"/>
      <c r="I121" s="501"/>
      <c r="J121" s="502"/>
    </row>
    <row r="122" spans="1:10" s="788" customFormat="1">
      <c r="A122" s="25"/>
      <c r="B122" s="25"/>
      <c r="C122" s="26"/>
      <c r="D122" s="7"/>
      <c r="E122" s="32"/>
      <c r="F122" s="5"/>
      <c r="G122" s="5"/>
      <c r="H122" s="2"/>
      <c r="I122" s="501"/>
      <c r="J122" s="502"/>
    </row>
    <row r="123" spans="1:10" s="788" customFormat="1">
      <c r="A123" s="25"/>
      <c r="B123" s="25"/>
      <c r="C123" s="26"/>
      <c r="D123" s="7"/>
      <c r="E123" s="32"/>
      <c r="F123" s="5"/>
      <c r="G123" s="5"/>
      <c r="H123" s="2"/>
      <c r="I123" s="501"/>
      <c r="J123" s="502"/>
    </row>
    <row r="124" spans="1:10" s="788" customFormat="1">
      <c r="A124" s="25"/>
      <c r="B124" s="25"/>
      <c r="C124" s="26"/>
      <c r="D124" s="7"/>
      <c r="E124" s="32"/>
      <c r="F124" s="5"/>
      <c r="G124" s="5"/>
      <c r="H124" s="2"/>
      <c r="I124" s="501"/>
      <c r="J124" s="502"/>
    </row>
    <row r="125" spans="1:10" s="788" customFormat="1">
      <c r="A125" s="25"/>
      <c r="B125" s="25"/>
      <c r="C125" s="26"/>
      <c r="D125" s="7"/>
      <c r="E125" s="32"/>
      <c r="F125" s="5"/>
      <c r="G125" s="5"/>
      <c r="H125" s="2"/>
      <c r="I125" s="501"/>
      <c r="J125" s="502"/>
    </row>
    <row r="126" spans="1:10" s="788" customFormat="1">
      <c r="A126" s="25"/>
      <c r="B126" s="25"/>
      <c r="C126" s="26"/>
      <c r="D126" s="7"/>
      <c r="E126" s="32"/>
      <c r="F126" s="5"/>
      <c r="G126" s="5"/>
      <c r="H126" s="2"/>
      <c r="I126" s="501"/>
      <c r="J126" s="502"/>
    </row>
    <row r="127" spans="1:10" s="788" customFormat="1">
      <c r="A127" s="25"/>
      <c r="B127" s="25"/>
      <c r="C127" s="26"/>
      <c r="D127" s="7"/>
      <c r="E127" s="32"/>
      <c r="F127" s="5"/>
      <c r="G127" s="5"/>
      <c r="H127" s="2"/>
      <c r="I127" s="501"/>
      <c r="J127" s="502"/>
    </row>
    <row r="128" spans="1:10" s="788" customFormat="1">
      <c r="A128" s="25"/>
      <c r="B128" s="25"/>
      <c r="C128" s="26"/>
      <c r="D128" s="7"/>
      <c r="E128" s="32"/>
      <c r="F128" s="5"/>
      <c r="G128" s="5"/>
      <c r="H128" s="2"/>
      <c r="I128" s="501"/>
      <c r="J128" s="502"/>
    </row>
    <row r="129" spans="1:10" s="788" customFormat="1">
      <c r="A129" s="25"/>
      <c r="B129" s="25"/>
      <c r="C129" s="26"/>
      <c r="D129" s="7"/>
      <c r="E129" s="32"/>
      <c r="F129" s="5"/>
      <c r="G129" s="5"/>
      <c r="H129" s="2"/>
      <c r="I129" s="501"/>
      <c r="J129" s="502"/>
    </row>
    <row r="130" spans="1:10" s="788" customFormat="1">
      <c r="A130" s="25"/>
      <c r="B130" s="25"/>
      <c r="C130" s="26"/>
      <c r="D130" s="7"/>
      <c r="E130" s="32"/>
      <c r="F130" s="5"/>
      <c r="G130" s="5"/>
      <c r="H130" s="2"/>
      <c r="I130" s="501"/>
      <c r="J130" s="502"/>
    </row>
    <row r="131" spans="1:10" s="788" customFormat="1">
      <c r="A131" s="25"/>
      <c r="B131" s="25"/>
      <c r="C131" s="26"/>
      <c r="D131" s="7"/>
      <c r="E131" s="32"/>
      <c r="F131" s="5"/>
      <c r="G131" s="5"/>
      <c r="H131" s="2"/>
      <c r="I131" s="501"/>
      <c r="J131" s="502"/>
    </row>
    <row r="132" spans="1:10" s="788" customFormat="1">
      <c r="A132" s="25"/>
      <c r="B132" s="25"/>
      <c r="C132" s="26"/>
      <c r="D132" s="7"/>
      <c r="E132" s="32"/>
      <c r="F132" s="5"/>
      <c r="G132" s="5"/>
      <c r="H132" s="2"/>
      <c r="I132" s="501"/>
      <c r="J132" s="502"/>
    </row>
    <row r="133" spans="1:10" s="788" customFormat="1">
      <c r="A133" s="25"/>
      <c r="B133" s="25"/>
      <c r="C133" s="26"/>
      <c r="D133" s="7"/>
      <c r="E133" s="32"/>
      <c r="F133" s="5"/>
      <c r="G133" s="5"/>
      <c r="H133" s="2"/>
      <c r="I133" s="501"/>
      <c r="J133" s="502"/>
    </row>
    <row r="134" spans="1:10" s="788" customFormat="1">
      <c r="A134" s="25"/>
      <c r="B134" s="25"/>
      <c r="C134" s="26"/>
      <c r="D134" s="7"/>
      <c r="E134" s="32"/>
      <c r="F134" s="5"/>
      <c r="G134" s="5"/>
      <c r="H134" s="2"/>
      <c r="I134" s="501"/>
      <c r="J134" s="502"/>
    </row>
    <row r="135" spans="1:10" s="788" customFormat="1">
      <c r="A135" s="25"/>
      <c r="B135" s="25"/>
      <c r="C135" s="26"/>
      <c r="D135" s="7"/>
      <c r="E135" s="32"/>
      <c r="F135" s="5"/>
      <c r="G135" s="5"/>
      <c r="H135" s="2"/>
      <c r="I135" s="501"/>
      <c r="J135" s="502"/>
    </row>
    <row r="136" spans="1:10" s="788" customFormat="1">
      <c r="A136" s="25"/>
      <c r="B136" s="25"/>
      <c r="C136" s="26"/>
      <c r="D136" s="7"/>
      <c r="E136" s="32"/>
      <c r="F136" s="5"/>
      <c r="G136" s="5"/>
      <c r="H136" s="2"/>
      <c r="I136" s="501"/>
      <c r="J136" s="502"/>
    </row>
    <row r="137" spans="1:10" s="788" customFormat="1">
      <c r="A137" s="25"/>
      <c r="B137" s="25"/>
      <c r="C137" s="26"/>
      <c r="D137" s="7"/>
      <c r="E137" s="32"/>
      <c r="F137" s="5"/>
      <c r="G137" s="5"/>
      <c r="H137" s="2"/>
      <c r="I137" s="501"/>
      <c r="J137" s="502"/>
    </row>
    <row r="138" spans="1:10" s="788" customFormat="1">
      <c r="A138" s="25"/>
      <c r="B138" s="25"/>
      <c r="C138" s="26"/>
      <c r="D138" s="7"/>
      <c r="E138" s="32"/>
      <c r="F138" s="5"/>
      <c r="G138" s="5"/>
      <c r="H138" s="2"/>
      <c r="I138" s="501"/>
      <c r="J138" s="502"/>
    </row>
    <row r="139" spans="1:10" s="788" customFormat="1">
      <c r="A139" s="25"/>
      <c r="B139" s="25"/>
      <c r="C139" s="26"/>
      <c r="D139" s="7"/>
      <c r="E139" s="32"/>
      <c r="F139" s="5"/>
      <c r="G139" s="5"/>
      <c r="H139" s="2"/>
      <c r="I139" s="501"/>
      <c r="J139" s="502"/>
    </row>
    <row r="140" spans="1:10" s="788" customFormat="1">
      <c r="A140" s="25"/>
      <c r="B140" s="25"/>
      <c r="C140" s="26"/>
      <c r="D140" s="7"/>
      <c r="E140" s="32"/>
      <c r="F140" s="5"/>
      <c r="G140" s="5"/>
      <c r="H140" s="2"/>
      <c r="I140" s="501"/>
      <c r="J140" s="502"/>
    </row>
    <row r="141" spans="1:10" s="788" customFormat="1">
      <c r="A141" s="25"/>
      <c r="B141" s="25"/>
      <c r="C141" s="26"/>
      <c r="D141" s="7"/>
      <c r="E141" s="32"/>
      <c r="F141" s="5"/>
      <c r="G141" s="5"/>
      <c r="H141" s="2"/>
      <c r="I141" s="501"/>
      <c r="J141" s="502"/>
    </row>
    <row r="142" spans="1:10" s="788" customFormat="1">
      <c r="A142" s="25"/>
      <c r="B142" s="25"/>
      <c r="C142" s="26"/>
      <c r="D142" s="7"/>
      <c r="E142" s="32"/>
      <c r="F142" s="5"/>
      <c r="G142" s="5"/>
      <c r="H142" s="2"/>
      <c r="I142" s="501"/>
      <c r="J142" s="502"/>
    </row>
    <row r="143" spans="1:10" s="788" customFormat="1">
      <c r="A143" s="25"/>
      <c r="B143" s="25"/>
      <c r="C143" s="26"/>
      <c r="D143" s="7"/>
      <c r="E143" s="32"/>
      <c r="F143" s="5"/>
      <c r="G143" s="5"/>
      <c r="H143" s="2"/>
      <c r="I143" s="501"/>
      <c r="J143" s="502"/>
    </row>
    <row r="144" spans="1:10" s="788" customFormat="1">
      <c r="A144" s="25"/>
      <c r="B144" s="25"/>
      <c r="C144" s="26"/>
      <c r="D144" s="7"/>
      <c r="E144" s="32"/>
      <c r="F144" s="5"/>
      <c r="G144" s="5"/>
      <c r="H144" s="2"/>
      <c r="I144" s="501"/>
      <c r="J144" s="502"/>
    </row>
    <row r="145" spans="1:10" s="788" customFormat="1">
      <c r="A145" s="25"/>
      <c r="B145" s="25"/>
      <c r="C145" s="26"/>
      <c r="D145" s="7"/>
      <c r="E145" s="32"/>
      <c r="F145" s="5"/>
      <c r="G145" s="5"/>
      <c r="H145" s="2"/>
      <c r="I145" s="501"/>
      <c r="J145" s="502"/>
    </row>
    <row r="146" spans="1:10" s="788" customFormat="1">
      <c r="A146" s="25"/>
      <c r="B146" s="25"/>
      <c r="C146" s="26"/>
      <c r="D146" s="7"/>
      <c r="E146" s="32"/>
      <c r="F146" s="5"/>
      <c r="G146" s="5"/>
      <c r="H146" s="2"/>
      <c r="I146" s="501"/>
      <c r="J146" s="502"/>
    </row>
    <row r="147" spans="1:10" s="788" customFormat="1">
      <c r="A147" s="25"/>
      <c r="B147" s="25"/>
      <c r="C147" s="26"/>
      <c r="D147" s="7"/>
      <c r="E147" s="32"/>
      <c r="F147" s="5"/>
      <c r="G147" s="5"/>
      <c r="H147" s="2"/>
      <c r="I147" s="501"/>
      <c r="J147" s="502"/>
    </row>
    <row r="148" spans="1:10" s="788" customFormat="1">
      <c r="A148" s="25"/>
      <c r="B148" s="25"/>
      <c r="C148" s="26"/>
      <c r="D148" s="7"/>
      <c r="E148" s="32"/>
      <c r="F148" s="5"/>
      <c r="G148" s="5"/>
      <c r="H148" s="2"/>
      <c r="I148" s="501"/>
      <c r="J148" s="502"/>
    </row>
    <row r="149" spans="1:10" s="788" customFormat="1">
      <c r="A149" s="25"/>
      <c r="B149" s="25"/>
      <c r="C149" s="26"/>
      <c r="D149" s="7"/>
      <c r="E149" s="32"/>
      <c r="F149" s="5"/>
      <c r="G149" s="5"/>
      <c r="H149" s="2"/>
      <c r="I149" s="501"/>
      <c r="J149" s="502"/>
    </row>
    <row r="150" spans="1:10" s="788" customFormat="1">
      <c r="A150" s="25"/>
      <c r="B150" s="25"/>
      <c r="C150" s="26"/>
      <c r="D150" s="7"/>
      <c r="E150" s="32"/>
      <c r="F150" s="5"/>
      <c r="G150" s="5"/>
      <c r="H150" s="2"/>
      <c r="I150" s="501"/>
      <c r="J150" s="502"/>
    </row>
    <row r="151" spans="1:10" s="788" customFormat="1">
      <c r="A151" s="25"/>
      <c r="B151" s="25"/>
      <c r="C151" s="26"/>
      <c r="D151" s="7"/>
      <c r="E151" s="32"/>
      <c r="F151" s="5"/>
      <c r="G151" s="5"/>
      <c r="H151" s="2"/>
      <c r="I151" s="501"/>
      <c r="J151" s="502"/>
    </row>
    <row r="152" spans="1:10" s="788" customFormat="1">
      <c r="A152" s="25"/>
      <c r="B152" s="25"/>
      <c r="C152" s="26"/>
      <c r="D152" s="7"/>
      <c r="E152" s="32"/>
      <c r="F152" s="5"/>
      <c r="G152" s="5"/>
      <c r="H152" s="2"/>
      <c r="I152" s="501"/>
      <c r="J152" s="502"/>
    </row>
    <row r="153" spans="1:10" s="788" customFormat="1">
      <c r="A153" s="25"/>
      <c r="B153" s="25"/>
      <c r="C153" s="26"/>
      <c r="D153" s="7"/>
      <c r="E153" s="32"/>
      <c r="F153" s="5"/>
      <c r="G153" s="5"/>
      <c r="H153" s="2"/>
      <c r="I153" s="501"/>
      <c r="J153" s="502"/>
    </row>
    <row r="154" spans="1:10" s="788" customFormat="1">
      <c r="A154" s="25"/>
      <c r="B154" s="25"/>
      <c r="C154" s="26"/>
      <c r="D154" s="7"/>
      <c r="E154" s="32"/>
      <c r="F154" s="5"/>
      <c r="G154" s="5"/>
      <c r="H154" s="2"/>
      <c r="I154" s="501"/>
      <c r="J154" s="502"/>
    </row>
    <row r="155" spans="1:10" s="788" customFormat="1">
      <c r="A155" s="25"/>
      <c r="B155" s="25"/>
      <c r="C155" s="26"/>
      <c r="D155" s="7"/>
      <c r="E155" s="32"/>
      <c r="F155" s="5"/>
      <c r="G155" s="5"/>
      <c r="H155" s="2"/>
      <c r="I155" s="501"/>
      <c r="J155" s="502"/>
    </row>
    <row r="156" spans="1:10" s="788" customFormat="1">
      <c r="A156" s="25"/>
      <c r="B156" s="25"/>
      <c r="C156" s="26"/>
      <c r="D156" s="7"/>
      <c r="E156" s="32"/>
      <c r="F156" s="5"/>
      <c r="G156" s="5"/>
      <c r="H156" s="2"/>
      <c r="I156" s="501"/>
      <c r="J156" s="502"/>
    </row>
    <row r="157" spans="1:10" s="788" customFormat="1">
      <c r="A157" s="25"/>
      <c r="B157" s="25"/>
      <c r="C157" s="26"/>
      <c r="D157" s="7"/>
      <c r="E157" s="32"/>
      <c r="F157" s="5"/>
      <c r="G157" s="5"/>
      <c r="H157" s="2"/>
      <c r="I157" s="501"/>
      <c r="J157" s="502"/>
    </row>
    <row r="158" spans="1:10" s="788" customFormat="1">
      <c r="A158" s="25"/>
      <c r="B158" s="25"/>
      <c r="C158" s="26"/>
      <c r="D158" s="7"/>
      <c r="E158" s="32"/>
      <c r="F158" s="5"/>
      <c r="G158" s="5"/>
      <c r="H158" s="2"/>
      <c r="I158" s="501"/>
      <c r="J158" s="502"/>
    </row>
    <row r="159" spans="1:10" s="788" customFormat="1">
      <c r="A159" s="25"/>
      <c r="B159" s="25"/>
      <c r="C159" s="26"/>
      <c r="D159" s="7"/>
      <c r="E159" s="32"/>
      <c r="F159" s="5"/>
      <c r="G159" s="5"/>
      <c r="H159" s="2"/>
      <c r="I159" s="501"/>
      <c r="J159" s="502"/>
    </row>
    <row r="160" spans="1:10" s="788" customFormat="1">
      <c r="A160" s="25"/>
      <c r="B160" s="25"/>
      <c r="C160" s="26"/>
      <c r="D160" s="7"/>
      <c r="E160" s="32"/>
      <c r="F160" s="5"/>
      <c r="G160" s="5"/>
      <c r="H160" s="2"/>
      <c r="I160" s="501"/>
      <c r="J160" s="502"/>
    </row>
    <row r="161" spans="1:10" s="788" customFormat="1">
      <c r="A161" s="25"/>
      <c r="B161" s="25"/>
      <c r="C161" s="26"/>
      <c r="D161" s="7"/>
      <c r="E161" s="32"/>
      <c r="F161" s="5"/>
      <c r="G161" s="5"/>
      <c r="H161" s="2"/>
      <c r="I161" s="501"/>
      <c r="J161" s="502"/>
    </row>
    <row r="162" spans="1:10" s="788" customFormat="1">
      <c r="A162" s="25"/>
      <c r="B162" s="25"/>
      <c r="C162" s="26"/>
      <c r="D162" s="7"/>
      <c r="E162" s="32"/>
      <c r="F162" s="5"/>
      <c r="G162" s="5"/>
      <c r="H162" s="2"/>
      <c r="I162" s="501"/>
      <c r="J162" s="502"/>
    </row>
    <row r="163" spans="1:10" s="788" customFormat="1">
      <c r="A163" s="25"/>
      <c r="B163" s="25"/>
      <c r="C163" s="26"/>
      <c r="D163" s="7"/>
      <c r="E163" s="32"/>
      <c r="F163" s="5"/>
      <c r="G163" s="5"/>
      <c r="H163" s="2"/>
      <c r="I163" s="501"/>
      <c r="J163" s="502"/>
    </row>
    <row r="164" spans="1:10" s="788" customFormat="1">
      <c r="A164" s="25"/>
      <c r="B164" s="25"/>
      <c r="C164" s="26"/>
      <c r="D164" s="7"/>
      <c r="E164" s="32"/>
      <c r="F164" s="5"/>
      <c r="G164" s="5"/>
      <c r="H164" s="2"/>
      <c r="I164" s="501"/>
      <c r="J164" s="502"/>
    </row>
    <row r="165" spans="1:10" s="788" customFormat="1">
      <c r="A165" s="25"/>
      <c r="B165" s="25"/>
      <c r="C165" s="26"/>
      <c r="D165" s="7"/>
      <c r="E165" s="32"/>
      <c r="F165" s="5"/>
      <c r="G165" s="5"/>
      <c r="H165" s="2"/>
      <c r="I165" s="501"/>
      <c r="J165" s="502"/>
    </row>
    <row r="166" spans="1:10" s="788" customFormat="1">
      <c r="A166" s="25"/>
      <c r="B166" s="25"/>
      <c r="C166" s="26"/>
      <c r="D166" s="7"/>
      <c r="E166" s="32"/>
      <c r="F166" s="5"/>
      <c r="G166" s="5"/>
      <c r="H166" s="2"/>
      <c r="I166" s="501"/>
      <c r="J166" s="502"/>
    </row>
    <row r="167" spans="1:10" s="788" customFormat="1">
      <c r="A167" s="25"/>
      <c r="B167" s="25"/>
      <c r="C167" s="26"/>
      <c r="D167" s="7"/>
      <c r="E167" s="32"/>
      <c r="F167" s="5"/>
      <c r="G167" s="5"/>
      <c r="H167" s="2"/>
      <c r="I167" s="501"/>
      <c r="J167" s="502"/>
    </row>
    <row r="168" spans="1:10" s="788" customFormat="1">
      <c r="A168" s="25"/>
      <c r="B168" s="25"/>
      <c r="C168" s="26"/>
      <c r="D168" s="7"/>
      <c r="E168" s="32"/>
      <c r="F168" s="5"/>
      <c r="G168" s="5"/>
      <c r="H168" s="2"/>
      <c r="I168" s="501"/>
      <c r="J168" s="502"/>
    </row>
    <row r="169" spans="1:10" s="788" customFormat="1">
      <c r="A169" s="25"/>
      <c r="B169" s="25"/>
      <c r="C169" s="26"/>
      <c r="D169" s="7"/>
      <c r="E169" s="32"/>
      <c r="F169" s="5"/>
      <c r="G169" s="5"/>
      <c r="H169" s="2"/>
      <c r="I169" s="501"/>
      <c r="J169" s="502"/>
    </row>
    <row r="170" spans="1:10" s="788" customFormat="1">
      <c r="A170" s="25"/>
      <c r="B170" s="25"/>
      <c r="C170" s="26"/>
      <c r="D170" s="7"/>
      <c r="E170" s="32"/>
      <c r="F170" s="5"/>
      <c r="G170" s="5"/>
      <c r="H170" s="2"/>
      <c r="I170" s="501"/>
      <c r="J170" s="502"/>
    </row>
    <row r="171" spans="1:10" s="788" customFormat="1">
      <c r="A171" s="25"/>
      <c r="B171" s="25"/>
      <c r="C171" s="26"/>
      <c r="D171" s="7"/>
      <c r="E171" s="32"/>
      <c r="F171" s="5"/>
      <c r="G171" s="5"/>
      <c r="H171" s="2"/>
      <c r="I171" s="501"/>
      <c r="J171" s="502"/>
    </row>
    <row r="172" spans="1:10" s="788" customFormat="1">
      <c r="A172" s="25"/>
      <c r="B172" s="25"/>
      <c r="C172" s="26"/>
      <c r="D172" s="7"/>
      <c r="E172" s="32"/>
      <c r="F172" s="5"/>
      <c r="G172" s="5"/>
      <c r="H172" s="2"/>
      <c r="I172" s="501"/>
      <c r="J172" s="502"/>
    </row>
    <row r="173" spans="1:10" s="788" customFormat="1">
      <c r="A173" s="25"/>
      <c r="B173" s="25"/>
      <c r="C173" s="26"/>
      <c r="D173" s="7"/>
      <c r="E173" s="32"/>
      <c r="F173" s="5"/>
      <c r="G173" s="5"/>
      <c r="H173" s="2"/>
      <c r="I173" s="501"/>
      <c r="J173" s="502"/>
    </row>
    <row r="174" spans="1:10" s="788" customFormat="1">
      <c r="A174" s="25"/>
      <c r="B174" s="25"/>
      <c r="C174" s="26"/>
      <c r="D174" s="7"/>
      <c r="E174" s="32"/>
      <c r="F174" s="5"/>
      <c r="G174" s="5"/>
      <c r="H174" s="2"/>
      <c r="I174" s="501"/>
      <c r="J174" s="502"/>
    </row>
    <row r="175" spans="1:10" s="788" customFormat="1">
      <c r="A175" s="25"/>
      <c r="B175" s="25"/>
      <c r="C175" s="26"/>
      <c r="D175" s="7"/>
      <c r="E175" s="32"/>
      <c r="F175" s="5"/>
      <c r="G175" s="5"/>
      <c r="H175" s="2"/>
      <c r="I175" s="501"/>
      <c r="J175" s="502"/>
    </row>
    <row r="176" spans="1:10" s="788" customFormat="1">
      <c r="A176" s="25"/>
      <c r="B176" s="25"/>
      <c r="C176" s="26"/>
      <c r="D176" s="7"/>
      <c r="E176" s="32"/>
      <c r="F176" s="5"/>
      <c r="G176" s="5"/>
      <c r="H176" s="2"/>
      <c r="I176" s="501"/>
      <c r="J176" s="502"/>
    </row>
    <row r="177" spans="1:10" s="788" customFormat="1">
      <c r="A177" s="25"/>
      <c r="B177" s="25"/>
      <c r="C177" s="26"/>
      <c r="D177" s="7"/>
      <c r="E177" s="32"/>
      <c r="F177" s="5"/>
      <c r="G177" s="5"/>
      <c r="H177" s="2"/>
      <c r="I177" s="501"/>
      <c r="J177" s="502"/>
    </row>
    <row r="178" spans="1:10" s="788" customFormat="1">
      <c r="A178" s="25"/>
      <c r="B178" s="25"/>
      <c r="C178" s="26"/>
      <c r="D178" s="7"/>
      <c r="E178" s="32"/>
      <c r="F178" s="5"/>
      <c r="G178" s="5"/>
      <c r="H178" s="2"/>
      <c r="I178" s="501"/>
      <c r="J178" s="502"/>
    </row>
    <row r="179" spans="1:10" s="788" customFormat="1">
      <c r="A179" s="25"/>
      <c r="B179" s="25"/>
      <c r="C179" s="26"/>
      <c r="D179" s="7"/>
      <c r="E179" s="32"/>
      <c r="F179" s="5"/>
      <c r="G179" s="5"/>
      <c r="H179" s="2"/>
      <c r="I179" s="501"/>
      <c r="J179" s="502"/>
    </row>
    <row r="180" spans="1:10" s="788" customFormat="1">
      <c r="A180" s="25"/>
      <c r="B180" s="25"/>
      <c r="C180" s="26"/>
      <c r="D180" s="7"/>
      <c r="E180" s="32"/>
      <c r="F180" s="5"/>
      <c r="G180" s="5"/>
      <c r="H180" s="2"/>
      <c r="I180" s="501"/>
      <c r="J180" s="502"/>
    </row>
    <row r="181" spans="1:10" s="788" customFormat="1">
      <c r="A181" s="25"/>
      <c r="B181" s="25"/>
      <c r="C181" s="26"/>
      <c r="D181" s="7"/>
      <c r="E181" s="32"/>
      <c r="F181" s="5"/>
      <c r="G181" s="5"/>
      <c r="H181" s="2"/>
      <c r="I181" s="501"/>
      <c r="J181" s="502"/>
    </row>
    <row r="182" spans="1:10" s="788" customFormat="1">
      <c r="A182" s="25"/>
      <c r="B182" s="25"/>
      <c r="C182" s="26"/>
      <c r="D182" s="7"/>
      <c r="E182" s="32"/>
      <c r="F182" s="5"/>
      <c r="G182" s="5"/>
      <c r="H182" s="2"/>
      <c r="I182" s="501"/>
      <c r="J182" s="502"/>
    </row>
    <row r="183" spans="1:10" s="788" customFormat="1">
      <c r="A183" s="25"/>
      <c r="B183" s="25"/>
      <c r="C183" s="26"/>
      <c r="D183" s="7"/>
      <c r="E183" s="32"/>
      <c r="F183" s="5"/>
      <c r="G183" s="5"/>
      <c r="H183" s="2"/>
      <c r="I183" s="501"/>
      <c r="J183" s="502"/>
    </row>
    <row r="184" spans="1:10" s="788" customFormat="1">
      <c r="A184" s="25"/>
      <c r="B184" s="25"/>
      <c r="C184" s="26"/>
      <c r="D184" s="7"/>
      <c r="E184" s="32"/>
      <c r="F184" s="5"/>
      <c r="G184" s="5"/>
      <c r="H184" s="2"/>
      <c r="I184" s="501"/>
      <c r="J184" s="502"/>
    </row>
    <row r="185" spans="1:10" s="788" customFormat="1">
      <c r="A185" s="25"/>
      <c r="B185" s="25"/>
      <c r="C185" s="26"/>
      <c r="D185" s="7"/>
      <c r="E185" s="32"/>
      <c r="F185" s="5"/>
      <c r="G185" s="5"/>
      <c r="H185" s="2"/>
      <c r="I185" s="501"/>
      <c r="J185" s="502"/>
    </row>
    <row r="186" spans="1:10" s="788" customFormat="1">
      <c r="A186" s="25"/>
      <c r="B186" s="25"/>
      <c r="C186" s="26"/>
      <c r="D186" s="7"/>
      <c r="E186" s="32"/>
      <c r="F186" s="5"/>
      <c r="G186" s="5"/>
      <c r="H186" s="2"/>
      <c r="I186" s="501"/>
      <c r="J186" s="502"/>
    </row>
    <row r="187" spans="1:10" s="788" customFormat="1">
      <c r="A187" s="25"/>
      <c r="B187" s="25"/>
      <c r="C187" s="26"/>
      <c r="D187" s="7"/>
      <c r="E187" s="32"/>
      <c r="F187" s="5"/>
      <c r="G187" s="5"/>
      <c r="H187" s="2"/>
      <c r="I187" s="501"/>
      <c r="J187" s="502"/>
    </row>
    <row r="188" spans="1:10" s="788" customFormat="1">
      <c r="A188" s="25"/>
      <c r="B188" s="25"/>
      <c r="C188" s="26"/>
      <c r="D188" s="7"/>
      <c r="E188" s="32"/>
      <c r="F188" s="5"/>
      <c r="G188" s="5"/>
      <c r="H188" s="2"/>
      <c r="I188" s="501"/>
      <c r="J188" s="502"/>
    </row>
    <row r="189" spans="1:10" s="788" customFormat="1">
      <c r="A189" s="25"/>
      <c r="B189" s="25"/>
      <c r="C189" s="26"/>
      <c r="D189" s="7"/>
      <c r="E189" s="32"/>
      <c r="F189" s="5"/>
      <c r="G189" s="5"/>
      <c r="H189" s="2"/>
      <c r="I189" s="501"/>
      <c r="J189" s="502"/>
    </row>
    <row r="190" spans="1:10" s="788" customFormat="1">
      <c r="A190" s="25"/>
      <c r="B190" s="25"/>
      <c r="C190" s="26"/>
      <c r="D190" s="7"/>
      <c r="E190" s="32"/>
      <c r="F190" s="5"/>
      <c r="G190" s="5"/>
      <c r="H190" s="2"/>
      <c r="I190" s="501"/>
      <c r="J190" s="502"/>
    </row>
    <row r="191" spans="1:10" s="788" customFormat="1">
      <c r="A191" s="25"/>
      <c r="B191" s="25"/>
      <c r="C191" s="26"/>
      <c r="D191" s="7"/>
      <c r="E191" s="32"/>
      <c r="F191" s="5"/>
      <c r="G191" s="5"/>
      <c r="H191" s="2"/>
      <c r="I191" s="501"/>
      <c r="J191" s="502"/>
    </row>
    <row r="192" spans="1:10" s="788" customFormat="1">
      <c r="A192" s="25"/>
      <c r="B192" s="25"/>
      <c r="C192" s="26"/>
      <c r="D192" s="7"/>
      <c r="E192" s="32"/>
      <c r="F192" s="5"/>
      <c r="G192" s="5"/>
      <c r="H192" s="2"/>
      <c r="I192" s="501"/>
      <c r="J192" s="502"/>
    </row>
    <row r="193" spans="1:10" s="788" customFormat="1">
      <c r="A193" s="25"/>
      <c r="B193" s="25"/>
      <c r="C193" s="26"/>
      <c r="D193" s="7"/>
      <c r="E193" s="32"/>
      <c r="F193" s="5"/>
      <c r="G193" s="5"/>
      <c r="H193" s="2"/>
      <c r="I193" s="501"/>
      <c r="J193" s="502"/>
    </row>
    <row r="194" spans="1:10" s="788" customFormat="1">
      <c r="A194" s="25"/>
      <c r="B194" s="25"/>
      <c r="C194" s="26"/>
      <c r="D194" s="7"/>
      <c r="E194" s="32"/>
      <c r="F194" s="5"/>
      <c r="G194" s="5"/>
      <c r="H194" s="2"/>
      <c r="I194" s="501"/>
      <c r="J194" s="502"/>
    </row>
    <row r="195" spans="1:10" s="788" customFormat="1">
      <c r="A195" s="25"/>
      <c r="B195" s="25"/>
      <c r="C195" s="26"/>
      <c r="D195" s="7"/>
      <c r="E195" s="32"/>
      <c r="F195" s="5"/>
      <c r="G195" s="5"/>
      <c r="H195" s="2"/>
      <c r="I195" s="501"/>
      <c r="J195" s="502"/>
    </row>
    <row r="196" spans="1:10" s="788" customFormat="1">
      <c r="A196" s="25"/>
      <c r="B196" s="25"/>
      <c r="C196" s="26"/>
      <c r="D196" s="7"/>
      <c r="E196" s="32"/>
      <c r="F196" s="5"/>
      <c r="G196" s="5"/>
      <c r="H196" s="2"/>
      <c r="I196" s="501"/>
      <c r="J196" s="502"/>
    </row>
    <row r="197" spans="1:10" s="788" customFormat="1">
      <c r="A197" s="25"/>
      <c r="B197" s="25"/>
      <c r="C197" s="26"/>
      <c r="D197" s="7"/>
      <c r="E197" s="32"/>
      <c r="F197" s="5"/>
      <c r="G197" s="5"/>
      <c r="H197" s="2"/>
      <c r="I197" s="501"/>
      <c r="J197" s="502"/>
    </row>
    <row r="198" spans="1:10" s="788" customFormat="1">
      <c r="A198" s="25"/>
      <c r="B198" s="25"/>
      <c r="C198" s="26"/>
      <c r="D198" s="7"/>
      <c r="E198" s="32"/>
      <c r="F198" s="5"/>
      <c r="G198" s="5"/>
      <c r="H198" s="2"/>
      <c r="I198" s="501"/>
      <c r="J198" s="502"/>
    </row>
    <row r="199" spans="1:10" s="788" customFormat="1">
      <c r="A199" s="25"/>
      <c r="B199" s="25"/>
      <c r="C199" s="26"/>
      <c r="D199" s="7"/>
      <c r="E199" s="32"/>
      <c r="F199" s="5"/>
      <c r="G199" s="5"/>
      <c r="H199" s="2"/>
      <c r="I199" s="501"/>
      <c r="J199" s="502"/>
    </row>
    <row r="200" spans="1:10" s="788" customFormat="1">
      <c r="A200" s="25"/>
      <c r="B200" s="25"/>
      <c r="C200" s="26"/>
      <c r="D200" s="7"/>
      <c r="E200" s="32"/>
      <c r="F200" s="5"/>
      <c r="G200" s="5"/>
      <c r="H200" s="2"/>
      <c r="I200" s="501"/>
      <c r="J200" s="502"/>
    </row>
    <row r="201" spans="1:10" s="788" customFormat="1">
      <c r="A201" s="25"/>
      <c r="B201" s="25"/>
      <c r="C201" s="26"/>
      <c r="D201" s="7"/>
      <c r="E201" s="32"/>
      <c r="F201" s="5"/>
      <c r="G201" s="5"/>
      <c r="H201" s="2"/>
      <c r="I201" s="501"/>
      <c r="J201" s="502"/>
    </row>
    <row r="202" spans="1:10" s="788" customFormat="1">
      <c r="A202" s="25"/>
      <c r="B202" s="25"/>
      <c r="C202" s="26"/>
      <c r="D202" s="7"/>
      <c r="E202" s="32"/>
      <c r="F202" s="5"/>
      <c r="G202" s="5"/>
      <c r="H202" s="2"/>
      <c r="I202" s="501"/>
      <c r="J202" s="502"/>
    </row>
    <row r="203" spans="1:10" s="788" customFormat="1">
      <c r="A203" s="25"/>
      <c r="B203" s="25"/>
      <c r="C203" s="26"/>
      <c r="D203" s="7"/>
      <c r="E203" s="32"/>
      <c r="F203" s="5"/>
      <c r="G203" s="5"/>
      <c r="H203" s="2"/>
      <c r="I203" s="501"/>
      <c r="J203" s="502"/>
    </row>
    <row r="204" spans="1:10" s="788" customFormat="1">
      <c r="A204" s="25"/>
      <c r="B204" s="25"/>
      <c r="C204" s="26"/>
      <c r="D204" s="7"/>
      <c r="E204" s="32"/>
      <c r="F204" s="5"/>
      <c r="G204" s="5"/>
      <c r="H204" s="2"/>
      <c r="I204" s="501"/>
      <c r="J204" s="502"/>
    </row>
    <row r="205" spans="1:10" s="788" customFormat="1">
      <c r="A205" s="25"/>
      <c r="B205" s="25"/>
      <c r="C205" s="26"/>
      <c r="D205" s="7"/>
      <c r="E205" s="32"/>
      <c r="F205" s="5"/>
      <c r="G205" s="5"/>
      <c r="H205" s="2"/>
      <c r="I205" s="501"/>
      <c r="J205" s="502"/>
    </row>
  </sheetData>
  <mergeCells count="18">
    <mergeCell ref="I59:J59"/>
    <mergeCell ref="I64:J64"/>
    <mergeCell ref="I70:J70"/>
    <mergeCell ref="I78:J78"/>
    <mergeCell ref="I87:J87"/>
    <mergeCell ref="I53:J53"/>
    <mergeCell ref="H2:H3"/>
    <mergeCell ref="I2:J2"/>
    <mergeCell ref="I4:J4"/>
    <mergeCell ref="I8:J8"/>
    <mergeCell ref="I12:J12"/>
    <mergeCell ref="I48:J48"/>
    <mergeCell ref="F2:G3"/>
    <mergeCell ref="A2:A3"/>
    <mergeCell ref="B2:B3"/>
    <mergeCell ref="C2:C3"/>
    <mergeCell ref="D2:D3"/>
    <mergeCell ref="E2:E3"/>
  </mergeCells>
  <phoneticPr fontId="2"/>
  <dataValidations count="1">
    <dataValidation imeMode="halfAlpha" allowBlank="1" showInputMessage="1" showErrorMessage="1" sqref="J60 I59:I60 D78 I47:J47 I48:I51 I65:J65 D65:G65 I71:J71 D71:G71 D64 D79:G80 I87 I13:J13 D13:G13 I88:J88 D88:G88 J49:J51 I78 I11:J11 J9:J10 I54:J57 D53:G57 D59:G60 G58 G69 J5:J7 I4:I10 D4:G11 D47:G51 I12 I79:J80"/>
  </dataValidations>
  <pageMargins left="0.43307086614173229" right="0.43307086614173229" top="0.55118110236220474" bottom="0.55118110236220474" header="0.31496062992125984" footer="0.31496062992125984"/>
  <pageSetup paperSize="8" fitToHeight="0" orientation="portrait" r:id="rId1"/>
  <headerFooter>
    <oddFooter>&amp;C&amp;P</oddFooter>
  </headerFooter>
  <rowBreaks count="1" manualBreakCount="1">
    <brk id="4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P1394"/>
  <sheetViews>
    <sheetView zoomScale="90" zoomScaleNormal="90" zoomScaleSheetLayoutView="90" workbookViewId="0">
      <pane xSplit="2" ySplit="3" topLeftCell="C4" activePane="bottomRight" state="frozen"/>
      <selection activeCell="H12" sqref="H12"/>
      <selection pane="topRight" activeCell="H12" sqref="H12"/>
      <selection pane="bottomLeft" activeCell="H12" sqref="H12"/>
      <selection pane="bottomRight"/>
    </sheetView>
  </sheetViews>
  <sheetFormatPr defaultColWidth="9" defaultRowHeight="15"/>
  <cols>
    <col min="1" max="2" width="3" style="260" customWidth="1"/>
    <col min="3" max="3" width="10.625" style="25" customWidth="1"/>
    <col min="4" max="4" width="6.625" style="20" customWidth="1"/>
    <col min="5" max="5" width="6.625" style="21" customWidth="1"/>
    <col min="6" max="7" width="4.625" style="21" customWidth="1"/>
    <col min="8" max="8" width="60.625" style="22" customWidth="1"/>
    <col min="9" max="10" width="5.625" style="6" customWidth="1"/>
    <col min="11" max="12" width="12.625" style="22" customWidth="1"/>
    <col min="13" max="14" width="38.625" style="23" customWidth="1"/>
    <col min="15" max="15" width="6.625" style="21" customWidth="1"/>
    <col min="16" max="16384" width="9" style="1"/>
  </cols>
  <sheetData>
    <row r="1" spans="1:15" s="10" customFormat="1" ht="31.5" customHeight="1">
      <c r="C1" s="54" t="s">
        <v>160</v>
      </c>
      <c r="D1" s="6"/>
      <c r="E1" s="11"/>
      <c r="F1" s="6"/>
      <c r="G1" s="6"/>
      <c r="H1" s="6"/>
      <c r="I1" s="6"/>
      <c r="J1" s="6"/>
      <c r="K1" s="6"/>
      <c r="L1" s="6"/>
      <c r="M1" s="12"/>
      <c r="N1" s="57"/>
      <c r="O1" s="11"/>
    </row>
    <row r="2" spans="1:15" s="10" customFormat="1" ht="32.25" customHeight="1">
      <c r="A2" s="827" t="s">
        <v>1557</v>
      </c>
      <c r="B2" s="829" t="s">
        <v>1558</v>
      </c>
      <c r="C2" s="801" t="s">
        <v>34</v>
      </c>
      <c r="D2" s="803" t="s">
        <v>5</v>
      </c>
      <c r="E2" s="831" t="s">
        <v>162</v>
      </c>
      <c r="F2" s="803" t="s">
        <v>6</v>
      </c>
      <c r="G2" s="803"/>
      <c r="H2" s="803" t="s">
        <v>2</v>
      </c>
      <c r="I2" s="803" t="s">
        <v>7</v>
      </c>
      <c r="J2" s="803" t="s">
        <v>8</v>
      </c>
      <c r="K2" s="803" t="s">
        <v>188</v>
      </c>
      <c r="L2" s="803"/>
      <c r="M2" s="803" t="s">
        <v>161</v>
      </c>
      <c r="N2" s="825" t="s">
        <v>192</v>
      </c>
      <c r="O2" s="801" t="s">
        <v>2007</v>
      </c>
    </row>
    <row r="3" spans="1:15" s="10" customFormat="1" ht="32.25" customHeight="1">
      <c r="A3" s="828"/>
      <c r="B3" s="830"/>
      <c r="C3" s="802"/>
      <c r="D3" s="804"/>
      <c r="E3" s="805"/>
      <c r="F3" s="804"/>
      <c r="G3" s="804"/>
      <c r="H3" s="804"/>
      <c r="I3" s="804"/>
      <c r="J3" s="804"/>
      <c r="K3" s="496" t="s">
        <v>1607</v>
      </c>
      <c r="L3" s="496" t="s">
        <v>1608</v>
      </c>
      <c r="M3" s="804"/>
      <c r="N3" s="826"/>
      <c r="O3" s="805"/>
    </row>
    <row r="4" spans="1:15" ht="24.75" hidden="1">
      <c r="A4" s="25" t="s">
        <v>1561</v>
      </c>
      <c r="B4" s="25" t="s">
        <v>1561</v>
      </c>
      <c r="C4" s="307" t="s">
        <v>1566</v>
      </c>
      <c r="D4" s="309"/>
      <c r="E4" s="310"/>
      <c r="F4" s="311"/>
      <c r="G4" s="311"/>
      <c r="H4" s="308"/>
      <c r="I4" s="312"/>
      <c r="J4" s="312"/>
      <c r="K4" s="497"/>
      <c r="L4" s="498"/>
      <c r="M4" s="308"/>
      <c r="N4" s="313"/>
      <c r="O4" s="310"/>
    </row>
    <row r="5" spans="1:15" hidden="1">
      <c r="A5" s="25" t="s">
        <v>1561</v>
      </c>
      <c r="B5" s="25" t="s">
        <v>1561</v>
      </c>
      <c r="C5" s="2" t="s">
        <v>167</v>
      </c>
      <c r="D5" s="7" t="s">
        <v>171</v>
      </c>
      <c r="E5" s="31">
        <v>1</v>
      </c>
      <c r="F5" s="27"/>
      <c r="G5" s="27"/>
      <c r="H5" s="15" t="s">
        <v>137</v>
      </c>
      <c r="I5" s="28"/>
      <c r="J5" s="28"/>
      <c r="K5" s="797" t="s">
        <v>283</v>
      </c>
      <c r="L5" s="798"/>
      <c r="M5" s="15"/>
      <c r="N5" s="86"/>
      <c r="O5" s="31">
        <v>1</v>
      </c>
    </row>
    <row r="6" spans="1:15" hidden="1">
      <c r="A6" s="25" t="s">
        <v>1561</v>
      </c>
      <c r="B6" s="25" t="s">
        <v>1561</v>
      </c>
      <c r="C6" s="26"/>
      <c r="D6" s="7"/>
      <c r="E6" s="32"/>
      <c r="F6" s="5"/>
      <c r="G6" s="5"/>
      <c r="H6" s="4" t="s">
        <v>0</v>
      </c>
      <c r="I6" s="13"/>
      <c r="J6" s="13"/>
      <c r="K6" s="499"/>
      <c r="L6" s="500"/>
      <c r="M6" s="14"/>
      <c r="N6" s="14"/>
      <c r="O6" s="32"/>
    </row>
    <row r="7" spans="1:15" hidden="1">
      <c r="A7" s="25" t="s">
        <v>1561</v>
      </c>
      <c r="B7" s="25" t="s">
        <v>1561</v>
      </c>
      <c r="C7" s="26"/>
      <c r="D7" s="7"/>
      <c r="E7" s="32"/>
      <c r="F7" s="5"/>
      <c r="G7" s="5" t="s">
        <v>36</v>
      </c>
      <c r="H7" s="2" t="s">
        <v>138</v>
      </c>
      <c r="I7" s="9"/>
      <c r="J7" s="9"/>
      <c r="K7" s="501"/>
      <c r="L7" s="502"/>
      <c r="M7" s="3"/>
      <c r="N7" s="3"/>
      <c r="O7" s="32"/>
    </row>
    <row r="8" spans="1:15" hidden="1">
      <c r="A8" s="25" t="s">
        <v>1561</v>
      </c>
      <c r="B8" s="25" t="s">
        <v>1561</v>
      </c>
      <c r="C8" s="26"/>
      <c r="D8" s="7"/>
      <c r="E8" s="32"/>
      <c r="F8" s="5"/>
      <c r="G8" s="5" t="s">
        <v>37</v>
      </c>
      <c r="H8" s="2" t="s">
        <v>139</v>
      </c>
      <c r="I8" s="9"/>
      <c r="J8" s="9"/>
      <c r="K8" s="501"/>
      <c r="L8" s="502"/>
      <c r="M8" s="3"/>
      <c r="N8" s="3"/>
      <c r="O8" s="32"/>
    </row>
    <row r="9" spans="1:15" hidden="1">
      <c r="A9" s="25" t="s">
        <v>1561</v>
      </c>
      <c r="B9" s="25" t="s">
        <v>1561</v>
      </c>
      <c r="C9" s="2" t="s">
        <v>167</v>
      </c>
      <c r="D9" s="7" t="s">
        <v>33</v>
      </c>
      <c r="E9" s="31">
        <f>E5+1</f>
        <v>2</v>
      </c>
      <c r="F9" s="27"/>
      <c r="G9" s="27"/>
      <c r="H9" s="15" t="s">
        <v>175</v>
      </c>
      <c r="I9" s="28"/>
      <c r="J9" s="28"/>
      <c r="K9" s="797" t="s">
        <v>283</v>
      </c>
      <c r="L9" s="798"/>
      <c r="M9" s="15"/>
      <c r="N9" s="15"/>
      <c r="O9" s="31">
        <v>2</v>
      </c>
    </row>
    <row r="10" spans="1:15" hidden="1">
      <c r="A10" s="25" t="s">
        <v>1561</v>
      </c>
      <c r="B10" s="25" t="s">
        <v>1561</v>
      </c>
      <c r="C10" s="26"/>
      <c r="D10" s="7"/>
      <c r="E10" s="32"/>
      <c r="F10" s="5"/>
      <c r="G10" s="5"/>
      <c r="H10" s="4" t="s">
        <v>1</v>
      </c>
      <c r="I10" s="13"/>
      <c r="J10" s="13"/>
      <c r="K10" s="499"/>
      <c r="L10" s="500"/>
      <c r="M10" s="14"/>
      <c r="N10" s="14"/>
      <c r="O10" s="32"/>
    </row>
    <row r="11" spans="1:15" hidden="1">
      <c r="A11" s="25" t="s">
        <v>1561</v>
      </c>
      <c r="B11" s="25" t="s">
        <v>1561</v>
      </c>
      <c r="C11" s="26"/>
      <c r="D11" s="7"/>
      <c r="E11" s="32"/>
      <c r="F11" s="5"/>
      <c r="G11" s="5"/>
      <c r="H11" s="2" t="s">
        <v>176</v>
      </c>
      <c r="I11" s="9"/>
      <c r="J11" s="9"/>
      <c r="K11" s="501"/>
      <c r="L11" s="502"/>
      <c r="M11" s="3"/>
      <c r="N11" s="3"/>
      <c r="O11" s="32"/>
    </row>
    <row r="12" spans="1:15" ht="30" hidden="1">
      <c r="A12" s="25" t="s">
        <v>1561</v>
      </c>
      <c r="B12" s="25" t="s">
        <v>1561</v>
      </c>
      <c r="C12" s="2" t="s">
        <v>167</v>
      </c>
      <c r="D12" s="7" t="s">
        <v>33</v>
      </c>
      <c r="E12" s="31">
        <f>E9+1</f>
        <v>3</v>
      </c>
      <c r="F12" s="27"/>
      <c r="G12" s="27"/>
      <c r="H12" s="15" t="s">
        <v>1062</v>
      </c>
      <c r="I12" s="28"/>
      <c r="J12" s="28"/>
      <c r="K12" s="797" t="s">
        <v>283</v>
      </c>
      <c r="L12" s="798"/>
      <c r="M12" s="15" t="s">
        <v>1063</v>
      </c>
      <c r="N12" s="15"/>
      <c r="O12" s="31">
        <v>3</v>
      </c>
    </row>
    <row r="13" spans="1:15" hidden="1">
      <c r="A13" s="25" t="s">
        <v>1561</v>
      </c>
      <c r="B13" s="25" t="s">
        <v>1561</v>
      </c>
      <c r="C13" s="26"/>
      <c r="D13" s="7"/>
      <c r="E13" s="32"/>
      <c r="F13" s="5"/>
      <c r="G13" s="5"/>
      <c r="H13" s="4" t="s">
        <v>1</v>
      </c>
      <c r="I13" s="13"/>
      <c r="J13" s="13"/>
      <c r="K13" s="499"/>
      <c r="L13" s="500"/>
      <c r="M13" s="14"/>
      <c r="N13" s="14"/>
      <c r="O13" s="32"/>
    </row>
    <row r="14" spans="1:15" hidden="1">
      <c r="A14" s="25" t="s">
        <v>1561</v>
      </c>
      <c r="B14" s="25" t="s">
        <v>1561</v>
      </c>
      <c r="C14" s="26"/>
      <c r="D14" s="7"/>
      <c r="E14" s="32"/>
      <c r="F14" s="5"/>
      <c r="G14" s="5"/>
      <c r="H14" s="2" t="s">
        <v>1064</v>
      </c>
      <c r="I14" s="9"/>
      <c r="J14" s="9"/>
      <c r="K14" s="501"/>
      <c r="L14" s="502"/>
      <c r="M14" s="3"/>
      <c r="N14" s="3"/>
      <c r="O14" s="32"/>
    </row>
    <row r="15" spans="1:15" ht="30" hidden="1">
      <c r="A15" s="25" t="s">
        <v>1561</v>
      </c>
      <c r="B15" s="25" t="s">
        <v>1561</v>
      </c>
      <c r="C15" s="2" t="s">
        <v>167</v>
      </c>
      <c r="D15" s="7" t="s">
        <v>1825</v>
      </c>
      <c r="E15" s="31">
        <f>E12+1</f>
        <v>4</v>
      </c>
      <c r="F15" s="27"/>
      <c r="G15" s="27"/>
      <c r="H15" s="15" t="s">
        <v>140</v>
      </c>
      <c r="I15" s="28"/>
      <c r="J15" s="28"/>
      <c r="K15" s="797" t="s">
        <v>283</v>
      </c>
      <c r="L15" s="798"/>
      <c r="M15" s="93"/>
      <c r="N15" s="15" t="s">
        <v>1760</v>
      </c>
      <c r="O15" s="31">
        <v>4</v>
      </c>
    </row>
    <row r="16" spans="1:15" hidden="1">
      <c r="A16" s="25" t="s">
        <v>1561</v>
      </c>
      <c r="B16" s="25" t="s">
        <v>1561</v>
      </c>
      <c r="C16" s="26"/>
      <c r="D16" s="7"/>
      <c r="E16" s="32"/>
      <c r="F16" s="5"/>
      <c r="G16" s="5"/>
      <c r="H16" s="4" t="s">
        <v>0</v>
      </c>
      <c r="I16" s="13"/>
      <c r="J16" s="13"/>
      <c r="K16" s="499"/>
      <c r="L16" s="500"/>
      <c r="M16" s="94"/>
      <c r="N16" s="14"/>
      <c r="O16" s="32"/>
    </row>
    <row r="17" spans="1:15" hidden="1">
      <c r="A17" s="25" t="s">
        <v>1561</v>
      </c>
      <c r="B17" s="25" t="s">
        <v>1561</v>
      </c>
      <c r="C17" s="26"/>
      <c r="D17" s="7"/>
      <c r="E17" s="32"/>
      <c r="F17" s="5"/>
      <c r="G17" s="5" t="s">
        <v>36</v>
      </c>
      <c r="H17" s="2" t="s">
        <v>60</v>
      </c>
      <c r="I17" s="9"/>
      <c r="J17" s="9"/>
      <c r="K17" s="511"/>
      <c r="L17" s="733"/>
      <c r="M17" s="2"/>
      <c r="N17" s="2"/>
      <c r="O17" s="32"/>
    </row>
    <row r="18" spans="1:15" hidden="1">
      <c r="A18" s="25" t="s">
        <v>1561</v>
      </c>
      <c r="B18" s="25" t="s">
        <v>1561</v>
      </c>
      <c r="C18" s="26"/>
      <c r="D18" s="7"/>
      <c r="E18" s="32"/>
      <c r="F18" s="5"/>
      <c r="G18" s="5" t="s">
        <v>37</v>
      </c>
      <c r="H18" s="2" t="s">
        <v>61</v>
      </c>
      <c r="I18" s="9"/>
      <c r="J18" s="9"/>
      <c r="K18" s="511"/>
      <c r="L18" s="733"/>
      <c r="M18" s="2"/>
      <c r="N18" s="2"/>
      <c r="O18" s="32"/>
    </row>
    <row r="19" spans="1:15" hidden="1">
      <c r="A19" s="25" t="s">
        <v>1561</v>
      </c>
      <c r="B19" s="25" t="s">
        <v>1561</v>
      </c>
      <c r="C19" s="26"/>
      <c r="D19" s="7"/>
      <c r="E19" s="32"/>
      <c r="F19" s="5"/>
      <c r="G19" s="5" t="s">
        <v>14</v>
      </c>
      <c r="H19" s="2" t="s">
        <v>62</v>
      </c>
      <c r="I19" s="9"/>
      <c r="J19" s="9"/>
      <c r="K19" s="511"/>
      <c r="L19" s="733"/>
      <c r="M19" s="2"/>
      <c r="N19" s="2"/>
      <c r="O19" s="32"/>
    </row>
    <row r="20" spans="1:15" hidden="1">
      <c r="A20" s="25" t="s">
        <v>1561</v>
      </c>
      <c r="B20" s="25" t="s">
        <v>1561</v>
      </c>
      <c r="C20" s="26"/>
      <c r="D20" s="7"/>
      <c r="E20" s="32"/>
      <c r="F20" s="5"/>
      <c r="G20" s="5" t="s">
        <v>15</v>
      </c>
      <c r="H20" s="2" t="s">
        <v>63</v>
      </c>
      <c r="I20" s="9"/>
      <c r="J20" s="9"/>
      <c r="K20" s="511"/>
      <c r="L20" s="733"/>
      <c r="M20" s="2"/>
      <c r="N20" s="2"/>
      <c r="O20" s="32"/>
    </row>
    <row r="21" spans="1:15" hidden="1">
      <c r="A21" s="25" t="s">
        <v>1561</v>
      </c>
      <c r="B21" s="25" t="s">
        <v>1561</v>
      </c>
      <c r="C21" s="26"/>
      <c r="D21" s="7"/>
      <c r="E21" s="32"/>
      <c r="F21" s="5"/>
      <c r="G21" s="5" t="s">
        <v>16</v>
      </c>
      <c r="H21" s="2" t="s">
        <v>64</v>
      </c>
      <c r="I21" s="9"/>
      <c r="J21" s="9"/>
      <c r="K21" s="511"/>
      <c r="L21" s="733"/>
      <c r="M21" s="2"/>
      <c r="N21" s="2"/>
      <c r="O21" s="32"/>
    </row>
    <row r="22" spans="1:15" hidden="1">
      <c r="A22" s="25" t="s">
        <v>1561</v>
      </c>
      <c r="B22" s="25" t="s">
        <v>1561</v>
      </c>
      <c r="C22" s="26"/>
      <c r="D22" s="7"/>
      <c r="E22" s="32"/>
      <c r="F22" s="5"/>
      <c r="G22" s="5" t="s">
        <v>17</v>
      </c>
      <c r="H22" s="2" t="s">
        <v>65</v>
      </c>
      <c r="I22" s="9"/>
      <c r="J22" s="9"/>
      <c r="K22" s="511"/>
      <c r="L22" s="733"/>
      <c r="M22" s="2"/>
      <c r="N22" s="2"/>
      <c r="O22" s="32"/>
    </row>
    <row r="23" spans="1:15" hidden="1">
      <c r="A23" s="25" t="s">
        <v>1561</v>
      </c>
      <c r="B23" s="25" t="s">
        <v>1561</v>
      </c>
      <c r="C23" s="26"/>
      <c r="D23" s="7"/>
      <c r="E23" s="32"/>
      <c r="F23" s="5"/>
      <c r="G23" s="5" t="s">
        <v>18</v>
      </c>
      <c r="H23" s="2" t="s">
        <v>66</v>
      </c>
      <c r="I23" s="9"/>
      <c r="J23" s="9"/>
      <c r="K23" s="511"/>
      <c r="L23" s="733"/>
      <c r="M23" s="2"/>
      <c r="N23" s="2"/>
      <c r="O23" s="32"/>
    </row>
    <row r="24" spans="1:15" hidden="1">
      <c r="A24" s="25" t="s">
        <v>1561</v>
      </c>
      <c r="B24" s="25" t="s">
        <v>1561</v>
      </c>
      <c r="C24" s="26"/>
      <c r="D24" s="7"/>
      <c r="E24" s="32"/>
      <c r="F24" s="5"/>
      <c r="G24" s="5" t="s">
        <v>19</v>
      </c>
      <c r="H24" s="2" t="s">
        <v>67</v>
      </c>
      <c r="I24" s="9"/>
      <c r="J24" s="9"/>
      <c r="K24" s="511"/>
      <c r="L24" s="733"/>
      <c r="M24" s="2"/>
      <c r="N24" s="2"/>
      <c r="O24" s="32"/>
    </row>
    <row r="25" spans="1:15" hidden="1">
      <c r="A25" s="25" t="s">
        <v>1561</v>
      </c>
      <c r="B25" s="25" t="s">
        <v>1561</v>
      </c>
      <c r="C25" s="26"/>
      <c r="D25" s="7"/>
      <c r="E25" s="32"/>
      <c r="F25" s="5"/>
      <c r="G25" s="5" t="s">
        <v>20</v>
      </c>
      <c r="H25" s="2" t="s">
        <v>68</v>
      </c>
      <c r="I25" s="9"/>
      <c r="J25" s="9"/>
      <c r="K25" s="511"/>
      <c r="L25" s="512"/>
      <c r="M25" s="2"/>
      <c r="N25" s="2"/>
      <c r="O25" s="32"/>
    </row>
    <row r="26" spans="1:15" hidden="1">
      <c r="A26" s="25" t="s">
        <v>1561</v>
      </c>
      <c r="B26" s="25" t="s">
        <v>1561</v>
      </c>
      <c r="C26" s="26"/>
      <c r="D26" s="7"/>
      <c r="E26" s="32"/>
      <c r="F26" s="5"/>
      <c r="G26" s="5" t="s">
        <v>21</v>
      </c>
      <c r="H26" s="2" t="s">
        <v>69</v>
      </c>
      <c r="I26" s="9"/>
      <c r="J26" s="9"/>
      <c r="K26" s="511"/>
      <c r="L26" s="512"/>
      <c r="M26" s="2"/>
      <c r="N26" s="2"/>
      <c r="O26" s="32"/>
    </row>
    <row r="27" spans="1:15" hidden="1">
      <c r="A27" s="25" t="s">
        <v>1561</v>
      </c>
      <c r="B27" s="25" t="s">
        <v>1561</v>
      </c>
      <c r="C27" s="26"/>
      <c r="D27" s="7"/>
      <c r="E27" s="32"/>
      <c r="F27" s="5"/>
      <c r="G27" s="5" t="s">
        <v>22</v>
      </c>
      <c r="H27" s="2" t="s">
        <v>70</v>
      </c>
      <c r="I27" s="9"/>
      <c r="J27" s="9"/>
      <c r="K27" s="511"/>
      <c r="L27" s="512"/>
      <c r="M27" s="2"/>
      <c r="N27" s="2"/>
      <c r="O27" s="32"/>
    </row>
    <row r="28" spans="1:15" hidden="1">
      <c r="A28" s="25" t="s">
        <v>1561</v>
      </c>
      <c r="B28" s="25" t="s">
        <v>1561</v>
      </c>
      <c r="C28" s="26"/>
      <c r="D28" s="7"/>
      <c r="E28" s="32"/>
      <c r="F28" s="5"/>
      <c r="G28" s="5" t="s">
        <v>23</v>
      </c>
      <c r="H28" s="2" t="s">
        <v>1385</v>
      </c>
      <c r="I28" s="9"/>
      <c r="J28" s="9"/>
      <c r="K28" s="511"/>
      <c r="L28" s="512"/>
      <c r="M28" s="2"/>
      <c r="N28" s="2"/>
      <c r="O28" s="32"/>
    </row>
    <row r="29" spans="1:15" hidden="1">
      <c r="A29" s="25" t="s">
        <v>1561</v>
      </c>
      <c r="B29" s="25" t="s">
        <v>1561</v>
      </c>
      <c r="C29" s="26"/>
      <c r="D29" s="7"/>
      <c r="E29" s="32"/>
      <c r="F29" s="5"/>
      <c r="G29" s="5" t="s">
        <v>24</v>
      </c>
      <c r="H29" s="2" t="s">
        <v>71</v>
      </c>
      <c r="I29" s="9"/>
      <c r="J29" s="9"/>
      <c r="K29" s="511"/>
      <c r="L29" s="512"/>
      <c r="M29" s="2"/>
      <c r="N29" s="2"/>
      <c r="O29" s="32"/>
    </row>
    <row r="30" spans="1:15" hidden="1">
      <c r="A30" s="25" t="s">
        <v>1561</v>
      </c>
      <c r="B30" s="25" t="s">
        <v>1561</v>
      </c>
      <c r="C30" s="26"/>
      <c r="D30" s="7"/>
      <c r="E30" s="32"/>
      <c r="F30" s="5"/>
      <c r="G30" s="5" t="s">
        <v>27</v>
      </c>
      <c r="H30" s="2" t="s">
        <v>72</v>
      </c>
      <c r="I30" s="9"/>
      <c r="J30" s="9"/>
      <c r="K30" s="511"/>
      <c r="L30" s="512"/>
      <c r="M30" s="2"/>
      <c r="N30" s="2"/>
      <c r="O30" s="32"/>
    </row>
    <row r="31" spans="1:15" hidden="1">
      <c r="A31" s="25" t="s">
        <v>1561</v>
      </c>
      <c r="B31" s="25" t="s">
        <v>1561</v>
      </c>
      <c r="C31" s="26"/>
      <c r="D31" s="7"/>
      <c r="E31" s="32"/>
      <c r="F31" s="5"/>
      <c r="G31" s="5" t="s">
        <v>28</v>
      </c>
      <c r="H31" s="2" t="s">
        <v>73</v>
      </c>
      <c r="I31" s="9"/>
      <c r="J31" s="9"/>
      <c r="K31" s="511"/>
      <c r="L31" s="512"/>
      <c r="M31" s="2"/>
      <c r="N31" s="2"/>
      <c r="O31" s="32"/>
    </row>
    <row r="32" spans="1:15" hidden="1">
      <c r="A32" s="25" t="s">
        <v>1561</v>
      </c>
      <c r="B32" s="25" t="s">
        <v>1561</v>
      </c>
      <c r="C32" s="26"/>
      <c r="D32" s="7"/>
      <c r="E32" s="32"/>
      <c r="F32" s="5"/>
      <c r="G32" s="5" t="s">
        <v>29</v>
      </c>
      <c r="H32" s="2" t="s">
        <v>74</v>
      </c>
      <c r="I32" s="9"/>
      <c r="J32" s="9"/>
      <c r="K32" s="511"/>
      <c r="L32" s="512"/>
      <c r="M32" s="2"/>
      <c r="N32" s="2"/>
      <c r="O32" s="32"/>
    </row>
    <row r="33" spans="1:15" hidden="1">
      <c r="A33" s="25" t="s">
        <v>1561</v>
      </c>
      <c r="B33" s="25" t="s">
        <v>1561</v>
      </c>
      <c r="C33" s="26"/>
      <c r="D33" s="7"/>
      <c r="E33" s="32"/>
      <c r="F33" s="5"/>
      <c r="G33" s="5" t="s">
        <v>30</v>
      </c>
      <c r="H33" s="2" t="s">
        <v>75</v>
      </c>
      <c r="I33" s="9"/>
      <c r="J33" s="9"/>
      <c r="K33" s="511"/>
      <c r="L33" s="512"/>
      <c r="M33" s="2"/>
      <c r="N33" s="2"/>
      <c r="O33" s="32"/>
    </row>
    <row r="34" spans="1:15" hidden="1">
      <c r="A34" s="25" t="s">
        <v>1561</v>
      </c>
      <c r="B34" s="25" t="s">
        <v>1561</v>
      </c>
      <c r="C34" s="26"/>
      <c r="D34" s="7"/>
      <c r="E34" s="32"/>
      <c r="F34" s="5"/>
      <c r="G34" s="5" t="s">
        <v>31</v>
      </c>
      <c r="H34" s="2" t="s">
        <v>76</v>
      </c>
      <c r="I34" s="9"/>
      <c r="J34" s="9"/>
      <c r="K34" s="511"/>
      <c r="L34" s="512"/>
      <c r="M34" s="2"/>
      <c r="N34" s="2"/>
      <c r="O34" s="32"/>
    </row>
    <row r="35" spans="1:15" hidden="1">
      <c r="A35" s="25" t="s">
        <v>1561</v>
      </c>
      <c r="B35" s="25" t="s">
        <v>1561</v>
      </c>
      <c r="C35" s="26"/>
      <c r="D35" s="7"/>
      <c r="E35" s="32"/>
      <c r="F35" s="5"/>
      <c r="G35" s="5" t="s">
        <v>77</v>
      </c>
      <c r="H35" s="2" t="s">
        <v>78</v>
      </c>
      <c r="I35" s="9"/>
      <c r="J35" s="9"/>
      <c r="K35" s="511"/>
      <c r="L35" s="512"/>
      <c r="M35" s="2"/>
      <c r="N35" s="2"/>
      <c r="O35" s="32"/>
    </row>
    <row r="36" spans="1:15" hidden="1">
      <c r="A36" s="25" t="s">
        <v>1561</v>
      </c>
      <c r="B36" s="25" t="s">
        <v>1561</v>
      </c>
      <c r="C36" s="26"/>
      <c r="D36" s="7"/>
      <c r="E36" s="32"/>
      <c r="F36" s="5"/>
      <c r="G36" s="5" t="s">
        <v>79</v>
      </c>
      <c r="H36" s="2" t="s">
        <v>80</v>
      </c>
      <c r="I36" s="9"/>
      <c r="J36" s="9"/>
      <c r="K36" s="511"/>
      <c r="L36" s="512"/>
      <c r="M36" s="2"/>
      <c r="N36" s="2"/>
      <c r="O36" s="32"/>
    </row>
    <row r="37" spans="1:15" hidden="1">
      <c r="A37" s="25" t="s">
        <v>1561</v>
      </c>
      <c r="B37" s="25" t="s">
        <v>1561</v>
      </c>
      <c r="C37" s="26"/>
      <c r="D37" s="7"/>
      <c r="E37" s="32"/>
      <c r="F37" s="5"/>
      <c r="G37" s="5" t="s">
        <v>81</v>
      </c>
      <c r="H37" s="2" t="s">
        <v>82</v>
      </c>
      <c r="I37" s="9"/>
      <c r="J37" s="9"/>
      <c r="K37" s="511"/>
      <c r="L37" s="512"/>
      <c r="M37" s="2"/>
      <c r="N37" s="2"/>
      <c r="O37" s="32"/>
    </row>
    <row r="38" spans="1:15" hidden="1">
      <c r="A38" s="25" t="s">
        <v>1561</v>
      </c>
      <c r="B38" s="25" t="s">
        <v>1561</v>
      </c>
      <c r="C38" s="26"/>
      <c r="D38" s="7"/>
      <c r="E38" s="32"/>
      <c r="F38" s="5"/>
      <c r="G38" s="5" t="s">
        <v>83</v>
      </c>
      <c r="H38" s="2" t="s">
        <v>84</v>
      </c>
      <c r="I38" s="9"/>
      <c r="J38" s="9"/>
      <c r="K38" s="511"/>
      <c r="L38" s="512"/>
      <c r="M38" s="2"/>
      <c r="N38" s="2"/>
      <c r="O38" s="32"/>
    </row>
    <row r="39" spans="1:15" hidden="1">
      <c r="A39" s="25" t="s">
        <v>1561</v>
      </c>
      <c r="B39" s="25" t="s">
        <v>1561</v>
      </c>
      <c r="C39" s="26"/>
      <c r="D39" s="7"/>
      <c r="E39" s="32"/>
      <c r="F39" s="5"/>
      <c r="G39" s="5" t="s">
        <v>85</v>
      </c>
      <c r="H39" s="2" t="s">
        <v>86</v>
      </c>
      <c r="I39" s="9"/>
      <c r="J39" s="9"/>
      <c r="K39" s="511"/>
      <c r="L39" s="512"/>
      <c r="M39" s="2"/>
      <c r="N39" s="2"/>
      <c r="O39" s="32"/>
    </row>
    <row r="40" spans="1:15" hidden="1">
      <c r="A40" s="25" t="s">
        <v>1561</v>
      </c>
      <c r="B40" s="25" t="s">
        <v>1561</v>
      </c>
      <c r="C40" s="26"/>
      <c r="D40" s="7"/>
      <c r="E40" s="32"/>
      <c r="F40" s="5"/>
      <c r="G40" s="5" t="s">
        <v>87</v>
      </c>
      <c r="H40" s="2" t="s">
        <v>88</v>
      </c>
      <c r="I40" s="9"/>
      <c r="J40" s="9"/>
      <c r="K40" s="511"/>
      <c r="L40" s="512"/>
      <c r="M40" s="2"/>
      <c r="N40" s="2"/>
      <c r="O40" s="32"/>
    </row>
    <row r="41" spans="1:15" hidden="1">
      <c r="A41" s="25" t="s">
        <v>1561</v>
      </c>
      <c r="B41" s="25" t="s">
        <v>1561</v>
      </c>
      <c r="C41" s="26"/>
      <c r="D41" s="7"/>
      <c r="E41" s="32"/>
      <c r="F41" s="5"/>
      <c r="G41" s="5" t="s">
        <v>89</v>
      </c>
      <c r="H41" s="2" t="s">
        <v>90</v>
      </c>
      <c r="I41" s="9"/>
      <c r="J41" s="9"/>
      <c r="K41" s="511"/>
      <c r="L41" s="512"/>
      <c r="M41" s="2"/>
      <c r="N41" s="2"/>
      <c r="O41" s="32"/>
    </row>
    <row r="42" spans="1:15" hidden="1">
      <c r="A42" s="25" t="s">
        <v>1561</v>
      </c>
      <c r="B42" s="25" t="s">
        <v>1561</v>
      </c>
      <c r="C42" s="26"/>
      <c r="D42" s="7"/>
      <c r="E42" s="32"/>
      <c r="F42" s="5"/>
      <c r="G42" s="5" t="s">
        <v>91</v>
      </c>
      <c r="H42" s="2" t="s">
        <v>92</v>
      </c>
      <c r="I42" s="9"/>
      <c r="J42" s="9"/>
      <c r="K42" s="511"/>
      <c r="L42" s="512"/>
      <c r="M42" s="2"/>
      <c r="N42" s="2"/>
      <c r="O42" s="32"/>
    </row>
    <row r="43" spans="1:15" hidden="1">
      <c r="A43" s="25" t="s">
        <v>1561</v>
      </c>
      <c r="B43" s="25" t="s">
        <v>1561</v>
      </c>
      <c r="C43" s="26"/>
      <c r="D43" s="7"/>
      <c r="E43" s="32"/>
      <c r="F43" s="5"/>
      <c r="G43" s="5" t="s">
        <v>93</v>
      </c>
      <c r="H43" s="2" t="s">
        <v>94</v>
      </c>
      <c r="I43" s="9"/>
      <c r="J43" s="9"/>
      <c r="K43" s="511"/>
      <c r="L43" s="512"/>
      <c r="M43" s="2"/>
      <c r="N43" s="2"/>
      <c r="O43" s="32"/>
    </row>
    <row r="44" spans="1:15" hidden="1">
      <c r="A44" s="25" t="s">
        <v>1561</v>
      </c>
      <c r="B44" s="25" t="s">
        <v>1561</v>
      </c>
      <c r="C44" s="26"/>
      <c r="D44" s="7"/>
      <c r="E44" s="32"/>
      <c r="F44" s="5"/>
      <c r="G44" s="5" t="s">
        <v>95</v>
      </c>
      <c r="H44" s="2" t="s">
        <v>96</v>
      </c>
      <c r="I44" s="9"/>
      <c r="J44" s="9"/>
      <c r="K44" s="511"/>
      <c r="L44" s="512"/>
      <c r="M44" s="2"/>
      <c r="N44" s="2"/>
      <c r="O44" s="32"/>
    </row>
    <row r="45" spans="1:15" hidden="1">
      <c r="A45" s="25" t="s">
        <v>1561</v>
      </c>
      <c r="B45" s="25" t="s">
        <v>1561</v>
      </c>
      <c r="C45" s="26"/>
      <c r="D45" s="7"/>
      <c r="E45" s="32"/>
      <c r="F45" s="5"/>
      <c r="G45" s="5" t="s">
        <v>97</v>
      </c>
      <c r="H45" s="2" t="s">
        <v>98</v>
      </c>
      <c r="I45" s="9"/>
      <c r="J45" s="9"/>
      <c r="K45" s="511"/>
      <c r="L45" s="512"/>
      <c r="M45" s="2"/>
      <c r="N45" s="2"/>
      <c r="O45" s="32"/>
    </row>
    <row r="46" spans="1:15" hidden="1">
      <c r="A46" s="25" t="s">
        <v>1561</v>
      </c>
      <c r="B46" s="25" t="s">
        <v>1561</v>
      </c>
      <c r="C46" s="26"/>
      <c r="D46" s="7"/>
      <c r="E46" s="32"/>
      <c r="F46" s="5"/>
      <c r="G46" s="5" t="s">
        <v>99</v>
      </c>
      <c r="H46" s="2" t="s">
        <v>100</v>
      </c>
      <c r="I46" s="9"/>
      <c r="J46" s="9"/>
      <c r="K46" s="511"/>
      <c r="L46" s="512"/>
      <c r="M46" s="2"/>
      <c r="N46" s="2"/>
      <c r="O46" s="32"/>
    </row>
    <row r="47" spans="1:15" hidden="1">
      <c r="A47" s="25" t="s">
        <v>1561</v>
      </c>
      <c r="B47" s="25" t="s">
        <v>1561</v>
      </c>
      <c r="C47" s="26"/>
      <c r="D47" s="7"/>
      <c r="E47" s="32"/>
      <c r="F47" s="5"/>
      <c r="G47" s="5" t="s">
        <v>101</v>
      </c>
      <c r="H47" s="2" t="s">
        <v>102</v>
      </c>
      <c r="I47" s="9"/>
      <c r="J47" s="9"/>
      <c r="K47" s="511"/>
      <c r="L47" s="512"/>
      <c r="M47" s="2"/>
      <c r="N47" s="2"/>
      <c r="O47" s="32"/>
    </row>
    <row r="48" spans="1:15" hidden="1">
      <c r="A48" s="25" t="s">
        <v>1561</v>
      </c>
      <c r="B48" s="25" t="s">
        <v>1561</v>
      </c>
      <c r="C48" s="26"/>
      <c r="D48" s="7"/>
      <c r="E48" s="32"/>
      <c r="F48" s="5"/>
      <c r="G48" s="5" t="s">
        <v>103</v>
      </c>
      <c r="H48" s="2" t="s">
        <v>104</v>
      </c>
      <c r="I48" s="9"/>
      <c r="J48" s="9"/>
      <c r="K48" s="511"/>
      <c r="L48" s="512"/>
      <c r="M48" s="2"/>
      <c r="N48" s="2"/>
      <c r="O48" s="32"/>
    </row>
    <row r="49" spans="1:15" hidden="1">
      <c r="A49" s="25" t="s">
        <v>1561</v>
      </c>
      <c r="B49" s="25" t="s">
        <v>1561</v>
      </c>
      <c r="C49" s="26"/>
      <c r="D49" s="7"/>
      <c r="E49" s="32"/>
      <c r="F49" s="5"/>
      <c r="G49" s="5" t="s">
        <v>105</v>
      </c>
      <c r="H49" s="2" t="s">
        <v>106</v>
      </c>
      <c r="I49" s="9"/>
      <c r="J49" s="9"/>
      <c r="K49" s="511"/>
      <c r="L49" s="512"/>
      <c r="M49" s="2"/>
      <c r="N49" s="2"/>
      <c r="O49" s="32"/>
    </row>
    <row r="50" spans="1:15" hidden="1">
      <c r="A50" s="25" t="s">
        <v>1561</v>
      </c>
      <c r="B50" s="25" t="s">
        <v>1561</v>
      </c>
      <c r="C50" s="26"/>
      <c r="D50" s="7"/>
      <c r="E50" s="32"/>
      <c r="F50" s="5"/>
      <c r="G50" s="5" t="s">
        <v>107</v>
      </c>
      <c r="H50" s="2" t="s">
        <v>108</v>
      </c>
      <c r="I50" s="9"/>
      <c r="J50" s="9"/>
      <c r="K50" s="511"/>
      <c r="L50" s="512"/>
      <c r="M50" s="2"/>
      <c r="N50" s="2"/>
      <c r="O50" s="32"/>
    </row>
    <row r="51" spans="1:15" hidden="1">
      <c r="A51" s="25" t="s">
        <v>1561</v>
      </c>
      <c r="B51" s="25" t="s">
        <v>1561</v>
      </c>
      <c r="C51" s="26"/>
      <c r="D51" s="7"/>
      <c r="E51" s="32"/>
      <c r="F51" s="5"/>
      <c r="G51" s="5" t="s">
        <v>109</v>
      </c>
      <c r="H51" s="2" t="s">
        <v>110</v>
      </c>
      <c r="I51" s="9"/>
      <c r="J51" s="9"/>
      <c r="K51" s="511"/>
      <c r="L51" s="512"/>
      <c r="M51" s="2"/>
      <c r="N51" s="2"/>
      <c r="O51" s="32"/>
    </row>
    <row r="52" spans="1:15" hidden="1">
      <c r="A52" s="25" t="s">
        <v>1561</v>
      </c>
      <c r="B52" s="25" t="s">
        <v>1561</v>
      </c>
      <c r="C52" s="26"/>
      <c r="D52" s="7"/>
      <c r="E52" s="32"/>
      <c r="F52" s="5"/>
      <c r="G52" s="5" t="s">
        <v>111</v>
      </c>
      <c r="H52" s="2" t="s">
        <v>112</v>
      </c>
      <c r="I52" s="9"/>
      <c r="J52" s="9"/>
      <c r="K52" s="511"/>
      <c r="L52" s="512"/>
      <c r="M52" s="2"/>
      <c r="N52" s="2"/>
      <c r="O52" s="32"/>
    </row>
    <row r="53" spans="1:15" hidden="1">
      <c r="A53" s="25" t="s">
        <v>1561</v>
      </c>
      <c r="B53" s="25" t="s">
        <v>1561</v>
      </c>
      <c r="C53" s="26"/>
      <c r="D53" s="7"/>
      <c r="E53" s="32"/>
      <c r="F53" s="5"/>
      <c r="G53" s="5" t="s">
        <v>113</v>
      </c>
      <c r="H53" s="2" t="s">
        <v>114</v>
      </c>
      <c r="I53" s="9"/>
      <c r="J53" s="9"/>
      <c r="K53" s="511"/>
      <c r="L53" s="512"/>
      <c r="M53" s="2"/>
      <c r="N53" s="2"/>
      <c r="O53" s="32"/>
    </row>
    <row r="54" spans="1:15" hidden="1">
      <c r="A54" s="25" t="s">
        <v>1561</v>
      </c>
      <c r="B54" s="25" t="s">
        <v>1561</v>
      </c>
      <c r="C54" s="26"/>
      <c r="D54" s="7"/>
      <c r="E54" s="32"/>
      <c r="F54" s="5"/>
      <c r="G54" s="5" t="s">
        <v>115</v>
      </c>
      <c r="H54" s="2" t="s">
        <v>116</v>
      </c>
      <c r="I54" s="9"/>
      <c r="J54" s="9"/>
      <c r="K54" s="511"/>
      <c r="L54" s="512"/>
      <c r="M54" s="2"/>
      <c r="N54" s="2"/>
      <c r="O54" s="32"/>
    </row>
    <row r="55" spans="1:15" hidden="1">
      <c r="A55" s="25" t="s">
        <v>1561</v>
      </c>
      <c r="B55" s="25" t="s">
        <v>1561</v>
      </c>
      <c r="C55" s="26"/>
      <c r="D55" s="7"/>
      <c r="E55" s="32"/>
      <c r="F55" s="5"/>
      <c r="G55" s="5" t="s">
        <v>117</v>
      </c>
      <c r="H55" s="2" t="s">
        <v>118</v>
      </c>
      <c r="I55" s="9"/>
      <c r="J55" s="9"/>
      <c r="K55" s="511"/>
      <c r="L55" s="512"/>
      <c r="M55" s="2"/>
      <c r="N55" s="2"/>
      <c r="O55" s="32"/>
    </row>
    <row r="56" spans="1:15" hidden="1">
      <c r="A56" s="25" t="s">
        <v>1561</v>
      </c>
      <c r="B56" s="25" t="s">
        <v>1561</v>
      </c>
      <c r="C56" s="26"/>
      <c r="D56" s="7"/>
      <c r="E56" s="32"/>
      <c r="F56" s="5"/>
      <c r="G56" s="5" t="s">
        <v>119</v>
      </c>
      <c r="H56" s="2" t="s">
        <v>120</v>
      </c>
      <c r="I56" s="9"/>
      <c r="J56" s="9"/>
      <c r="K56" s="511"/>
      <c r="L56" s="512"/>
      <c r="M56" s="2"/>
      <c r="N56" s="2"/>
      <c r="O56" s="32"/>
    </row>
    <row r="57" spans="1:15" hidden="1">
      <c r="A57" s="25" t="s">
        <v>1561</v>
      </c>
      <c r="B57" s="25" t="s">
        <v>1561</v>
      </c>
      <c r="C57" s="26"/>
      <c r="D57" s="7"/>
      <c r="E57" s="32"/>
      <c r="F57" s="5"/>
      <c r="G57" s="5" t="s">
        <v>121</v>
      </c>
      <c r="H57" s="2" t="s">
        <v>122</v>
      </c>
      <c r="I57" s="9"/>
      <c r="J57" s="9"/>
      <c r="K57" s="511"/>
      <c r="L57" s="512"/>
      <c r="M57" s="2"/>
      <c r="N57" s="2"/>
      <c r="O57" s="32"/>
    </row>
    <row r="58" spans="1:15" hidden="1">
      <c r="A58" s="25" t="s">
        <v>1561</v>
      </c>
      <c r="B58" s="25" t="s">
        <v>1561</v>
      </c>
      <c r="C58" s="26"/>
      <c r="D58" s="7"/>
      <c r="E58" s="32"/>
      <c r="F58" s="5"/>
      <c r="G58" s="5" t="s">
        <v>123</v>
      </c>
      <c r="H58" s="2" t="s">
        <v>124</v>
      </c>
      <c r="I58" s="9"/>
      <c r="J58" s="9"/>
      <c r="K58" s="511"/>
      <c r="L58" s="512"/>
      <c r="M58" s="2"/>
      <c r="N58" s="2"/>
      <c r="O58" s="32"/>
    </row>
    <row r="59" spans="1:15" hidden="1">
      <c r="A59" s="25" t="s">
        <v>1561</v>
      </c>
      <c r="B59" s="25" t="s">
        <v>1561</v>
      </c>
      <c r="C59" s="26"/>
      <c r="D59" s="7"/>
      <c r="E59" s="32"/>
      <c r="F59" s="5"/>
      <c r="G59" s="5" t="s">
        <v>125</v>
      </c>
      <c r="H59" s="2" t="s">
        <v>126</v>
      </c>
      <c r="I59" s="9"/>
      <c r="J59" s="9"/>
      <c r="K59" s="511"/>
      <c r="L59" s="512"/>
      <c r="M59" s="2"/>
      <c r="N59" s="2"/>
      <c r="O59" s="32"/>
    </row>
    <row r="60" spans="1:15" hidden="1">
      <c r="A60" s="25" t="s">
        <v>1561</v>
      </c>
      <c r="B60" s="25" t="s">
        <v>1561</v>
      </c>
      <c r="C60" s="26"/>
      <c r="D60" s="7"/>
      <c r="E60" s="32"/>
      <c r="F60" s="5"/>
      <c r="G60" s="5" t="s">
        <v>127</v>
      </c>
      <c r="H60" s="2" t="s">
        <v>128</v>
      </c>
      <c r="I60" s="9"/>
      <c r="J60" s="9"/>
      <c r="K60" s="511"/>
      <c r="L60" s="512"/>
      <c r="M60" s="2"/>
      <c r="N60" s="2"/>
      <c r="O60" s="32"/>
    </row>
    <row r="61" spans="1:15" hidden="1">
      <c r="A61" s="25" t="s">
        <v>1561</v>
      </c>
      <c r="B61" s="25" t="s">
        <v>1561</v>
      </c>
      <c r="C61" s="26"/>
      <c r="D61" s="7"/>
      <c r="E61" s="32"/>
      <c r="F61" s="5"/>
      <c r="G61" s="5" t="s">
        <v>129</v>
      </c>
      <c r="H61" s="2" t="s">
        <v>130</v>
      </c>
      <c r="I61" s="9"/>
      <c r="J61" s="9"/>
      <c r="K61" s="511"/>
      <c r="L61" s="733"/>
      <c r="M61" s="2"/>
      <c r="N61" s="2"/>
      <c r="O61" s="32"/>
    </row>
    <row r="62" spans="1:15" hidden="1">
      <c r="A62" s="25" t="s">
        <v>1561</v>
      </c>
      <c r="B62" s="25" t="s">
        <v>1561</v>
      </c>
      <c r="C62" s="26"/>
      <c r="D62" s="7"/>
      <c r="E62" s="32"/>
      <c r="F62" s="5"/>
      <c r="G62" s="5" t="s">
        <v>131</v>
      </c>
      <c r="H62" s="2" t="s">
        <v>132</v>
      </c>
      <c r="I62" s="9"/>
      <c r="J62" s="9"/>
      <c r="K62" s="511"/>
      <c r="L62" s="733"/>
      <c r="M62" s="2"/>
      <c r="N62" s="2"/>
      <c r="O62" s="32"/>
    </row>
    <row r="63" spans="1:15" hidden="1">
      <c r="A63" s="25" t="s">
        <v>1561</v>
      </c>
      <c r="B63" s="25" t="s">
        <v>1561</v>
      </c>
      <c r="C63" s="26"/>
      <c r="D63" s="7"/>
      <c r="E63" s="32"/>
      <c r="F63" s="5"/>
      <c r="G63" s="5" t="s">
        <v>133</v>
      </c>
      <c r="H63" s="2" t="s">
        <v>134</v>
      </c>
      <c r="I63" s="9"/>
      <c r="J63" s="9"/>
      <c r="K63" s="511"/>
      <c r="L63" s="733"/>
      <c r="M63" s="2"/>
      <c r="N63" s="2"/>
      <c r="O63" s="32"/>
    </row>
    <row r="64" spans="1:15" hidden="1">
      <c r="A64" s="25" t="s">
        <v>1561</v>
      </c>
      <c r="B64" s="25" t="s">
        <v>1561</v>
      </c>
      <c r="C64" s="26"/>
      <c r="D64" s="7"/>
      <c r="E64" s="32"/>
      <c r="F64" s="5"/>
      <c r="G64" s="5" t="s">
        <v>135</v>
      </c>
      <c r="H64" s="2" t="s">
        <v>136</v>
      </c>
      <c r="I64" s="9"/>
      <c r="J64" s="9"/>
      <c r="K64" s="511"/>
      <c r="L64" s="733"/>
      <c r="M64" s="2"/>
      <c r="N64" s="2"/>
      <c r="O64" s="32"/>
    </row>
    <row r="65" spans="1:15" hidden="1">
      <c r="A65" s="25" t="s">
        <v>1561</v>
      </c>
      <c r="B65" s="25" t="s">
        <v>1561</v>
      </c>
      <c r="C65" s="2" t="s">
        <v>168</v>
      </c>
      <c r="D65" s="7" t="s">
        <v>171</v>
      </c>
      <c r="E65" s="31">
        <f>E15+1</f>
        <v>5</v>
      </c>
      <c r="F65" s="27"/>
      <c r="G65" s="27"/>
      <c r="H65" s="15" t="s">
        <v>224</v>
      </c>
      <c r="I65" s="28"/>
      <c r="J65" s="28"/>
      <c r="K65" s="797" t="s">
        <v>283</v>
      </c>
      <c r="L65" s="798"/>
      <c r="M65" s="15" t="s">
        <v>1803</v>
      </c>
      <c r="N65" s="15"/>
      <c r="O65" s="31">
        <v>5</v>
      </c>
    </row>
    <row r="66" spans="1:15" hidden="1">
      <c r="A66" s="25" t="s">
        <v>1561</v>
      </c>
      <c r="B66" s="25" t="s">
        <v>1561</v>
      </c>
      <c r="C66" s="26"/>
      <c r="D66" s="7"/>
      <c r="E66" s="32"/>
      <c r="F66" s="5"/>
      <c r="G66" s="5"/>
      <c r="H66" s="4" t="s">
        <v>0</v>
      </c>
      <c r="I66" s="13"/>
      <c r="J66" s="13"/>
      <c r="K66" s="499"/>
      <c r="L66" s="500"/>
      <c r="M66" s="14"/>
      <c r="N66" s="14"/>
      <c r="O66" s="32"/>
    </row>
    <row r="67" spans="1:15" ht="59.25" hidden="1" customHeight="1">
      <c r="A67" s="25" t="s">
        <v>1561</v>
      </c>
      <c r="B67" s="25" t="s">
        <v>1561</v>
      </c>
      <c r="C67" s="26"/>
      <c r="D67" s="7"/>
      <c r="E67" s="32"/>
      <c r="F67" s="5"/>
      <c r="G67" s="5"/>
      <c r="H67" s="4" t="s">
        <v>289</v>
      </c>
      <c r="I67" s="66"/>
      <c r="J67" s="66"/>
      <c r="K67" s="499"/>
      <c r="L67" s="500"/>
      <c r="M67" s="14"/>
      <c r="N67" s="77"/>
      <c r="O67" s="32"/>
    </row>
    <row r="68" spans="1:15" hidden="1">
      <c r="A68" s="25" t="s">
        <v>1561</v>
      </c>
      <c r="B68" s="25" t="s">
        <v>1561</v>
      </c>
      <c r="C68" s="26"/>
      <c r="D68" s="7"/>
      <c r="E68" s="32"/>
      <c r="F68" s="5"/>
      <c r="G68" s="5" t="s">
        <v>9</v>
      </c>
      <c r="H68" s="56" t="s">
        <v>290</v>
      </c>
      <c r="I68" s="9"/>
      <c r="J68" s="9"/>
      <c r="K68" s="501"/>
      <c r="L68" s="502"/>
      <c r="M68" s="3"/>
      <c r="N68" s="3"/>
      <c r="O68" s="32"/>
    </row>
    <row r="69" spans="1:15" hidden="1">
      <c r="A69" s="25" t="s">
        <v>1561</v>
      </c>
      <c r="B69" s="25" t="s">
        <v>1561</v>
      </c>
      <c r="C69" s="26"/>
      <c r="D69" s="7"/>
      <c r="E69" s="32"/>
      <c r="F69" s="5"/>
      <c r="G69" s="5" t="s">
        <v>36</v>
      </c>
      <c r="H69" s="2" t="s">
        <v>225</v>
      </c>
      <c r="I69" s="9"/>
      <c r="J69" s="9"/>
      <c r="K69" s="501"/>
      <c r="L69" s="502"/>
      <c r="M69" s="3"/>
      <c r="N69" s="3"/>
      <c r="O69" s="32"/>
    </row>
    <row r="70" spans="1:15" hidden="1">
      <c r="A70" s="25" t="s">
        <v>1561</v>
      </c>
      <c r="B70" s="25" t="s">
        <v>1561</v>
      </c>
      <c r="C70" s="26"/>
      <c r="D70" s="7"/>
      <c r="E70" s="32"/>
      <c r="F70" s="5"/>
      <c r="G70" s="5" t="s">
        <v>37</v>
      </c>
      <c r="H70" s="58" t="s">
        <v>141</v>
      </c>
      <c r="I70" s="9"/>
      <c r="J70" s="9"/>
      <c r="K70" s="501"/>
      <c r="L70" s="502"/>
      <c r="M70" s="3"/>
      <c r="N70" s="3"/>
      <c r="O70" s="32"/>
    </row>
    <row r="71" spans="1:15" hidden="1">
      <c r="A71" s="25" t="s">
        <v>1561</v>
      </c>
      <c r="B71" s="25" t="s">
        <v>1561</v>
      </c>
      <c r="C71" s="26"/>
      <c r="D71" s="7"/>
      <c r="E71" s="32"/>
      <c r="F71" s="5"/>
      <c r="G71" s="5" t="s">
        <v>38</v>
      </c>
      <c r="H71" s="58" t="s">
        <v>267</v>
      </c>
      <c r="I71" s="9"/>
      <c r="J71" s="9"/>
      <c r="K71" s="501"/>
      <c r="L71" s="502"/>
      <c r="M71" s="3"/>
      <c r="N71" s="3"/>
      <c r="O71" s="32"/>
    </row>
    <row r="72" spans="1:15" hidden="1">
      <c r="A72" s="25" t="s">
        <v>1561</v>
      </c>
      <c r="B72" s="25" t="s">
        <v>1561</v>
      </c>
      <c r="C72" s="26"/>
      <c r="D72" s="7"/>
      <c r="E72" s="32"/>
      <c r="F72" s="5"/>
      <c r="G72" s="5" t="s">
        <v>15</v>
      </c>
      <c r="H72" s="58" t="s">
        <v>142</v>
      </c>
      <c r="I72" s="9"/>
      <c r="J72" s="9"/>
      <c r="K72" s="501"/>
      <c r="L72" s="502"/>
      <c r="M72" s="3"/>
      <c r="N72" s="3"/>
      <c r="O72" s="32"/>
    </row>
    <row r="73" spans="1:15" hidden="1">
      <c r="A73" s="25" t="s">
        <v>1561</v>
      </c>
      <c r="B73" s="25" t="s">
        <v>1561</v>
      </c>
      <c r="C73" s="26"/>
      <c r="D73" s="7"/>
      <c r="E73" s="32"/>
      <c r="F73" s="5"/>
      <c r="G73" s="5" t="s">
        <v>16</v>
      </c>
      <c r="H73" s="58" t="s">
        <v>143</v>
      </c>
      <c r="I73" s="9"/>
      <c r="J73" s="9"/>
      <c r="K73" s="501"/>
      <c r="L73" s="502"/>
      <c r="M73" s="3"/>
      <c r="N73" s="3"/>
      <c r="O73" s="32"/>
    </row>
    <row r="74" spans="1:15" hidden="1">
      <c r="A74" s="25" t="s">
        <v>1561</v>
      </c>
      <c r="B74" s="25" t="s">
        <v>1561</v>
      </c>
      <c r="C74" s="26"/>
      <c r="D74" s="7"/>
      <c r="E74" s="32"/>
      <c r="F74" s="5"/>
      <c r="G74" s="5" t="s">
        <v>17</v>
      </c>
      <c r="H74" s="58" t="s">
        <v>144</v>
      </c>
      <c r="I74" s="9"/>
      <c r="J74" s="9"/>
      <c r="K74" s="501"/>
      <c r="L74" s="502"/>
      <c r="M74" s="3"/>
      <c r="N74" s="3"/>
      <c r="O74" s="32"/>
    </row>
    <row r="75" spans="1:15" hidden="1">
      <c r="A75" s="25" t="s">
        <v>1561</v>
      </c>
      <c r="B75" s="25" t="s">
        <v>1561</v>
      </c>
      <c r="C75" s="26"/>
      <c r="D75" s="7"/>
      <c r="E75" s="32"/>
      <c r="F75" s="5"/>
      <c r="G75" s="5" t="s">
        <v>18</v>
      </c>
      <c r="H75" s="58" t="s">
        <v>213</v>
      </c>
      <c r="I75" s="9"/>
      <c r="J75" s="9"/>
      <c r="K75" s="501"/>
      <c r="L75" s="502"/>
      <c r="M75" s="3"/>
      <c r="N75" s="3"/>
      <c r="O75" s="32"/>
    </row>
    <row r="76" spans="1:15" hidden="1">
      <c r="A76" s="25" t="s">
        <v>1561</v>
      </c>
      <c r="B76" s="25" t="s">
        <v>1561</v>
      </c>
      <c r="C76" s="26"/>
      <c r="D76" s="7"/>
      <c r="E76" s="32"/>
      <c r="F76" s="5"/>
      <c r="G76" s="5" t="s">
        <v>19</v>
      </c>
      <c r="H76" s="58" t="s">
        <v>214</v>
      </c>
      <c r="I76" s="9"/>
      <c r="J76" s="9"/>
      <c r="K76" s="501"/>
      <c r="L76" s="502"/>
      <c r="M76" s="3"/>
      <c r="N76" s="3"/>
      <c r="O76" s="32"/>
    </row>
    <row r="77" spans="1:15" hidden="1">
      <c r="A77" s="25" t="s">
        <v>1561</v>
      </c>
      <c r="B77" s="25" t="s">
        <v>1561</v>
      </c>
      <c r="C77" s="26"/>
      <c r="D77" s="7"/>
      <c r="E77" s="32"/>
      <c r="F77" s="5"/>
      <c r="G77" s="5" t="s">
        <v>9</v>
      </c>
      <c r="H77" s="56" t="s">
        <v>291</v>
      </c>
      <c r="I77" s="9"/>
      <c r="J77" s="9"/>
      <c r="K77" s="501"/>
      <c r="L77" s="502"/>
      <c r="M77" s="3"/>
      <c r="N77" s="3"/>
      <c r="O77" s="32"/>
    </row>
    <row r="78" spans="1:15" hidden="1">
      <c r="A78" s="25" t="s">
        <v>1561</v>
      </c>
      <c r="B78" s="25" t="s">
        <v>1561</v>
      </c>
      <c r="C78" s="26"/>
      <c r="D78" s="7"/>
      <c r="E78" s="32"/>
      <c r="F78" s="5"/>
      <c r="G78" s="5" t="s">
        <v>178</v>
      </c>
      <c r="H78" s="2" t="s">
        <v>141</v>
      </c>
      <c r="I78" s="9"/>
      <c r="J78" s="9"/>
      <c r="K78" s="501"/>
      <c r="L78" s="502"/>
      <c r="M78" s="3"/>
      <c r="N78" s="3"/>
      <c r="O78" s="32"/>
    </row>
    <row r="79" spans="1:15" hidden="1">
      <c r="A79" s="25" t="s">
        <v>1561</v>
      </c>
      <c r="B79" s="25" t="s">
        <v>1561</v>
      </c>
      <c r="C79" s="26"/>
      <c r="D79" s="7"/>
      <c r="E79" s="32"/>
      <c r="F79" s="5"/>
      <c r="G79" s="5" t="s">
        <v>189</v>
      </c>
      <c r="H79" s="58" t="s">
        <v>268</v>
      </c>
      <c r="I79" s="9"/>
      <c r="J79" s="9"/>
      <c r="K79" s="501"/>
      <c r="L79" s="502"/>
      <c r="M79" s="3"/>
      <c r="N79" s="3"/>
      <c r="O79" s="32"/>
    </row>
    <row r="80" spans="1:15" hidden="1">
      <c r="A80" s="25" t="s">
        <v>1561</v>
      </c>
      <c r="B80" s="25" t="s">
        <v>1561</v>
      </c>
      <c r="C80" s="26"/>
      <c r="D80" s="7"/>
      <c r="E80" s="32"/>
      <c r="F80" s="5"/>
      <c r="G80" s="5" t="s">
        <v>22</v>
      </c>
      <c r="H80" s="58" t="s">
        <v>142</v>
      </c>
      <c r="I80" s="9"/>
      <c r="J80" s="9"/>
      <c r="K80" s="501"/>
      <c r="L80" s="502"/>
      <c r="M80" s="3"/>
      <c r="N80" s="3"/>
      <c r="O80" s="32"/>
    </row>
    <row r="81" spans="1:15" hidden="1">
      <c r="A81" s="25" t="s">
        <v>1561</v>
      </c>
      <c r="B81" s="25" t="s">
        <v>1561</v>
      </c>
      <c r="C81" s="26"/>
      <c r="D81" s="7"/>
      <c r="E81" s="32"/>
      <c r="F81" s="5"/>
      <c r="G81" s="5" t="s">
        <v>23</v>
      </c>
      <c r="H81" s="58" t="s">
        <v>143</v>
      </c>
      <c r="I81" s="9"/>
      <c r="J81" s="9"/>
      <c r="K81" s="501"/>
      <c r="L81" s="502"/>
      <c r="M81" s="3"/>
      <c r="N81" s="3"/>
      <c r="O81" s="32"/>
    </row>
    <row r="82" spans="1:15" hidden="1">
      <c r="A82" s="25" t="s">
        <v>1561</v>
      </c>
      <c r="B82" s="25" t="s">
        <v>1561</v>
      </c>
      <c r="C82" s="26"/>
      <c r="D82" s="7"/>
      <c r="E82" s="32"/>
      <c r="F82" s="5"/>
      <c r="G82" s="5" t="s">
        <v>24</v>
      </c>
      <c r="H82" s="58" t="s">
        <v>144</v>
      </c>
      <c r="I82" s="9"/>
      <c r="J82" s="9"/>
      <c r="K82" s="501"/>
      <c r="L82" s="502"/>
      <c r="M82" s="3"/>
      <c r="N82" s="3"/>
      <c r="O82" s="32"/>
    </row>
    <row r="83" spans="1:15" hidden="1">
      <c r="A83" s="25" t="s">
        <v>1561</v>
      </c>
      <c r="B83" s="25" t="s">
        <v>1561</v>
      </c>
      <c r="C83" s="26"/>
      <c r="D83" s="7"/>
      <c r="E83" s="32"/>
      <c r="F83" s="5"/>
      <c r="G83" s="5" t="s">
        <v>27</v>
      </c>
      <c r="H83" s="58" t="s">
        <v>213</v>
      </c>
      <c r="I83" s="9"/>
      <c r="J83" s="9"/>
      <c r="K83" s="501"/>
      <c r="L83" s="502"/>
      <c r="M83" s="3"/>
      <c r="N83" s="3"/>
      <c r="O83" s="32"/>
    </row>
    <row r="84" spans="1:15" hidden="1">
      <c r="A84" s="25" t="s">
        <v>1561</v>
      </c>
      <c r="B84" s="25" t="s">
        <v>1561</v>
      </c>
      <c r="C84" s="26"/>
      <c r="D84" s="7"/>
      <c r="E84" s="32"/>
      <c r="F84" s="5"/>
      <c r="G84" s="5" t="s">
        <v>28</v>
      </c>
      <c r="H84" s="58" t="s">
        <v>214</v>
      </c>
      <c r="I84" s="9"/>
      <c r="J84" s="9"/>
      <c r="K84" s="501"/>
      <c r="L84" s="502"/>
      <c r="M84" s="3"/>
      <c r="N84" s="3"/>
      <c r="O84" s="32"/>
    </row>
    <row r="85" spans="1:15" ht="45" hidden="1">
      <c r="A85" s="25" t="s">
        <v>1561</v>
      </c>
      <c r="B85" s="25" t="s">
        <v>1561</v>
      </c>
      <c r="C85" s="2" t="s">
        <v>168</v>
      </c>
      <c r="D85" s="7" t="s">
        <v>171</v>
      </c>
      <c r="E85" s="31">
        <f>E65+1</f>
        <v>6</v>
      </c>
      <c r="F85" s="27"/>
      <c r="G85" s="27"/>
      <c r="H85" s="15" t="s">
        <v>1524</v>
      </c>
      <c r="I85" s="28"/>
      <c r="J85" s="28"/>
      <c r="K85" s="797" t="str">
        <f>"大学・大学院卒（Q"&amp;$E$65&amp;"=6-8）"</f>
        <v>大学・大学院卒（Q5=6-8）</v>
      </c>
      <c r="L85" s="798"/>
      <c r="M85" s="78"/>
      <c r="N85" s="15" t="s">
        <v>1761</v>
      </c>
      <c r="O85" s="31">
        <v>6</v>
      </c>
    </row>
    <row r="86" spans="1:15" hidden="1">
      <c r="A86" s="25" t="s">
        <v>1561</v>
      </c>
      <c r="B86" s="25" t="s">
        <v>1561</v>
      </c>
      <c r="C86" s="26"/>
      <c r="D86" s="7"/>
      <c r="E86" s="32"/>
      <c r="F86" s="5"/>
      <c r="G86" s="5"/>
      <c r="H86" s="4" t="s">
        <v>0</v>
      </c>
      <c r="I86" s="13"/>
      <c r="J86" s="13"/>
      <c r="K86" s="499"/>
      <c r="L86" s="500"/>
      <c r="M86" s="80"/>
      <c r="N86" s="14"/>
      <c r="O86" s="32"/>
    </row>
    <row r="87" spans="1:15" hidden="1">
      <c r="A87" s="25" t="s">
        <v>1561</v>
      </c>
      <c r="B87" s="25" t="s">
        <v>1561</v>
      </c>
      <c r="C87" s="26"/>
      <c r="D87" s="7"/>
      <c r="E87" s="32"/>
      <c r="F87" s="5"/>
      <c r="G87" s="5"/>
      <c r="H87" s="4" t="s">
        <v>1567</v>
      </c>
      <c r="I87" s="13"/>
      <c r="J87" s="13"/>
      <c r="K87" s="499"/>
      <c r="L87" s="500"/>
      <c r="M87" s="80"/>
      <c r="N87" s="285"/>
      <c r="O87" s="32"/>
    </row>
    <row r="88" spans="1:15" hidden="1">
      <c r="A88" s="25" t="s">
        <v>1561</v>
      </c>
      <c r="B88" s="25" t="s">
        <v>1561</v>
      </c>
      <c r="C88" s="26"/>
      <c r="D88" s="7"/>
      <c r="E88" s="32"/>
      <c r="F88" s="5"/>
      <c r="G88" s="5" t="s">
        <v>36</v>
      </c>
      <c r="H88" s="2" t="s">
        <v>1525</v>
      </c>
      <c r="I88" s="9"/>
      <c r="J88" s="9"/>
      <c r="K88" s="501"/>
      <c r="L88" s="502"/>
      <c r="M88" s="92"/>
      <c r="N88" s="3" t="s">
        <v>328</v>
      </c>
      <c r="O88" s="32"/>
    </row>
    <row r="89" spans="1:15" ht="30" hidden="1">
      <c r="A89" s="25" t="s">
        <v>1561</v>
      </c>
      <c r="B89" s="25" t="s">
        <v>1561</v>
      </c>
      <c r="C89" s="26"/>
      <c r="D89" s="7"/>
      <c r="E89" s="32"/>
      <c r="F89" s="5"/>
      <c r="G89" s="5" t="s">
        <v>37</v>
      </c>
      <c r="H89" s="58" t="s">
        <v>1526</v>
      </c>
      <c r="I89" s="9"/>
      <c r="J89" s="9"/>
      <c r="K89" s="501"/>
      <c r="L89" s="502"/>
      <c r="M89" s="92"/>
      <c r="N89" s="3" t="s">
        <v>329</v>
      </c>
      <c r="O89" s="32"/>
    </row>
    <row r="90" spans="1:15" hidden="1">
      <c r="A90" s="25" t="s">
        <v>1561</v>
      </c>
      <c r="B90" s="25" t="s">
        <v>1561</v>
      </c>
      <c r="C90" s="26"/>
      <c r="D90" s="7"/>
      <c r="E90" s="32"/>
      <c r="F90" s="5"/>
      <c r="G90" s="5" t="s">
        <v>38</v>
      </c>
      <c r="H90" s="58" t="s">
        <v>1527</v>
      </c>
      <c r="I90" s="9"/>
      <c r="J90" s="9"/>
      <c r="K90" s="501"/>
      <c r="L90" s="502"/>
      <c r="M90" s="92"/>
      <c r="N90" s="3" t="s">
        <v>330</v>
      </c>
      <c r="O90" s="32"/>
    </row>
    <row r="91" spans="1:15" hidden="1">
      <c r="A91" s="25" t="s">
        <v>1561</v>
      </c>
      <c r="B91" s="25" t="s">
        <v>1561</v>
      </c>
      <c r="C91" s="26"/>
      <c r="D91" s="7"/>
      <c r="E91" s="32"/>
      <c r="F91" s="5"/>
      <c r="G91" s="5" t="s">
        <v>15</v>
      </c>
      <c r="H91" s="58" t="s">
        <v>1528</v>
      </c>
      <c r="I91" s="9"/>
      <c r="J91" s="9"/>
      <c r="K91" s="501"/>
      <c r="L91" s="502"/>
      <c r="M91" s="92"/>
      <c r="N91" s="3" t="s">
        <v>331</v>
      </c>
      <c r="O91" s="32"/>
    </row>
    <row r="92" spans="1:15" hidden="1">
      <c r="A92" s="25" t="s">
        <v>1561</v>
      </c>
      <c r="B92" s="25" t="s">
        <v>1561</v>
      </c>
      <c r="C92" s="26"/>
      <c r="D92" s="7"/>
      <c r="E92" s="32"/>
      <c r="F92" s="5"/>
      <c r="G92" s="5" t="s">
        <v>16</v>
      </c>
      <c r="H92" s="58" t="s">
        <v>1529</v>
      </c>
      <c r="I92" s="9"/>
      <c r="J92" s="9"/>
      <c r="K92" s="501"/>
      <c r="L92" s="502"/>
      <c r="M92" s="92"/>
      <c r="N92" s="3" t="s">
        <v>332</v>
      </c>
      <c r="O92" s="32"/>
    </row>
    <row r="93" spans="1:15" hidden="1">
      <c r="A93" s="25" t="s">
        <v>1561</v>
      </c>
      <c r="B93" s="25" t="s">
        <v>1561</v>
      </c>
      <c r="C93" s="26"/>
      <c r="D93" s="7"/>
      <c r="E93" s="32"/>
      <c r="F93" s="5"/>
      <c r="G93" s="5" t="s">
        <v>17</v>
      </c>
      <c r="H93" s="58" t="s">
        <v>1530</v>
      </c>
      <c r="I93" s="9"/>
      <c r="J93" s="9"/>
      <c r="K93" s="501"/>
      <c r="L93" s="502"/>
      <c r="M93" s="92"/>
      <c r="N93" s="3" t="s">
        <v>333</v>
      </c>
      <c r="O93" s="32"/>
    </row>
    <row r="94" spans="1:15" hidden="1">
      <c r="A94" s="25" t="s">
        <v>1561</v>
      </c>
      <c r="B94" s="25" t="s">
        <v>1561</v>
      </c>
      <c r="C94" s="26"/>
      <c r="D94" s="7"/>
      <c r="E94" s="32"/>
      <c r="F94" s="5"/>
      <c r="G94" s="5" t="s">
        <v>18</v>
      </c>
      <c r="H94" s="58" t="s">
        <v>1531</v>
      </c>
      <c r="I94" s="9"/>
      <c r="J94" s="9"/>
      <c r="K94" s="501"/>
      <c r="L94" s="502"/>
      <c r="M94" s="92"/>
      <c r="N94" s="3" t="s">
        <v>334</v>
      </c>
      <c r="O94" s="32"/>
    </row>
    <row r="95" spans="1:15" hidden="1">
      <c r="A95" s="25" t="s">
        <v>1561</v>
      </c>
      <c r="B95" s="25" t="s">
        <v>1561</v>
      </c>
      <c r="C95" s="26"/>
      <c r="D95" s="7"/>
      <c r="E95" s="32"/>
      <c r="F95" s="5"/>
      <c r="G95" s="5" t="s">
        <v>19</v>
      </c>
      <c r="H95" s="58" t="s">
        <v>337</v>
      </c>
      <c r="I95" s="9"/>
      <c r="J95" s="9"/>
      <c r="K95" s="501"/>
      <c r="L95" s="502"/>
      <c r="M95" s="92"/>
      <c r="N95" s="3" t="s">
        <v>335</v>
      </c>
      <c r="O95" s="32"/>
    </row>
    <row r="96" spans="1:15" ht="28.5" hidden="1" customHeight="1">
      <c r="A96" s="25" t="s">
        <v>1561</v>
      </c>
      <c r="B96" s="25" t="s">
        <v>1561</v>
      </c>
      <c r="C96" s="2" t="s">
        <v>168</v>
      </c>
      <c r="D96" s="7" t="s">
        <v>171</v>
      </c>
      <c r="E96" s="31">
        <f>E85+1</f>
        <v>7</v>
      </c>
      <c r="F96" s="27"/>
      <c r="G96" s="27"/>
      <c r="H96" s="15" t="s">
        <v>1086</v>
      </c>
      <c r="I96" s="28"/>
      <c r="J96" s="28"/>
      <c r="K96" s="797" t="str">
        <f>"在学中（Q"&amp;$E$65&amp;"=9-15）"</f>
        <v>在学中（Q5=9-15）</v>
      </c>
      <c r="L96" s="798"/>
      <c r="M96" s="15" t="s">
        <v>1087</v>
      </c>
      <c r="N96" s="15"/>
      <c r="O96" s="31">
        <v>7</v>
      </c>
    </row>
    <row r="97" spans="1:15" hidden="1">
      <c r="A97" s="25" t="s">
        <v>1561</v>
      </c>
      <c r="B97" s="25" t="s">
        <v>1561</v>
      </c>
      <c r="C97" s="26"/>
      <c r="D97" s="7"/>
      <c r="E97" s="32"/>
      <c r="F97" s="5"/>
      <c r="G97" s="5"/>
      <c r="H97" s="4" t="s">
        <v>0</v>
      </c>
      <c r="I97" s="13"/>
      <c r="J97" s="13"/>
      <c r="K97" s="499"/>
      <c r="L97" s="500"/>
      <c r="M97" s="14"/>
      <c r="N97" s="261"/>
      <c r="O97" s="32"/>
    </row>
    <row r="98" spans="1:15" hidden="1">
      <c r="A98" s="25" t="s">
        <v>1561</v>
      </c>
      <c r="B98" s="25" t="s">
        <v>1561</v>
      </c>
      <c r="C98" s="26"/>
      <c r="D98" s="7"/>
      <c r="E98" s="32"/>
      <c r="F98" s="5"/>
      <c r="G98" s="5" t="s">
        <v>36</v>
      </c>
      <c r="H98" s="2" t="s">
        <v>1088</v>
      </c>
      <c r="I98" s="9"/>
      <c r="J98" s="9"/>
      <c r="K98" s="799" t="s">
        <v>1609</v>
      </c>
      <c r="L98" s="800"/>
      <c r="M98" s="3"/>
      <c r="N98" s="262"/>
      <c r="O98" s="32"/>
    </row>
    <row r="99" spans="1:15" hidden="1">
      <c r="A99" s="25" t="s">
        <v>1561</v>
      </c>
      <c r="B99" s="25" t="s">
        <v>1561</v>
      </c>
      <c r="C99" s="26"/>
      <c r="D99" s="7"/>
      <c r="E99" s="32"/>
      <c r="F99" s="5"/>
      <c r="G99" s="5" t="s">
        <v>13</v>
      </c>
      <c r="H99" s="58" t="s">
        <v>1089</v>
      </c>
      <c r="I99" s="9"/>
      <c r="J99" s="9"/>
      <c r="K99" s="799" t="s">
        <v>1609</v>
      </c>
      <c r="L99" s="800"/>
      <c r="M99" s="3"/>
      <c r="N99" s="3"/>
      <c r="O99" s="32"/>
    </row>
    <row r="100" spans="1:15" hidden="1">
      <c r="A100" s="25" t="s">
        <v>1561</v>
      </c>
      <c r="B100" s="25" t="s">
        <v>1561</v>
      </c>
      <c r="C100" s="26"/>
      <c r="D100" s="7"/>
      <c r="E100" s="32"/>
      <c r="F100" s="5"/>
      <c r="G100" s="5" t="s">
        <v>14</v>
      </c>
      <c r="H100" s="58" t="s">
        <v>1090</v>
      </c>
      <c r="I100" s="9"/>
      <c r="J100" s="9"/>
      <c r="K100" s="799" t="s">
        <v>1609</v>
      </c>
      <c r="L100" s="800"/>
      <c r="M100" s="3"/>
      <c r="N100" s="263"/>
      <c r="O100" s="32"/>
    </row>
    <row r="101" spans="1:15" hidden="1">
      <c r="A101" s="25" t="s">
        <v>1561</v>
      </c>
      <c r="B101" s="25" t="s">
        <v>1561</v>
      </c>
      <c r="C101" s="26"/>
      <c r="D101" s="7"/>
      <c r="E101" s="32"/>
      <c r="F101" s="5"/>
      <c r="G101" s="5" t="s">
        <v>15</v>
      </c>
      <c r="H101" s="58" t="s">
        <v>1091</v>
      </c>
      <c r="I101" s="9"/>
      <c r="J101" s="9"/>
      <c r="K101" s="799" t="s">
        <v>1610</v>
      </c>
      <c r="L101" s="800"/>
      <c r="M101" s="3"/>
      <c r="N101" s="263"/>
      <c r="O101" s="32"/>
    </row>
    <row r="102" spans="1:15" hidden="1">
      <c r="A102" s="25" t="s">
        <v>1561</v>
      </c>
      <c r="B102" s="25" t="s">
        <v>1561</v>
      </c>
      <c r="C102" s="26"/>
      <c r="D102" s="7"/>
      <c r="E102" s="32"/>
      <c r="F102" s="5"/>
      <c r="G102" s="5" t="s">
        <v>16</v>
      </c>
      <c r="H102" s="58" t="s">
        <v>1092</v>
      </c>
      <c r="I102" s="9"/>
      <c r="J102" s="9"/>
      <c r="K102" s="799" t="s">
        <v>1610</v>
      </c>
      <c r="L102" s="800"/>
      <c r="M102" s="3"/>
      <c r="N102" s="263"/>
      <c r="O102" s="32"/>
    </row>
    <row r="103" spans="1:15" hidden="1">
      <c r="A103" s="25" t="s">
        <v>1561</v>
      </c>
      <c r="B103" s="25" t="s">
        <v>1561</v>
      </c>
      <c r="C103" s="26"/>
      <c r="D103" s="7"/>
      <c r="E103" s="32"/>
      <c r="F103" s="5"/>
      <c r="G103" s="5" t="s">
        <v>17</v>
      </c>
      <c r="H103" s="58" t="s">
        <v>1093</v>
      </c>
      <c r="I103" s="9"/>
      <c r="J103" s="9"/>
      <c r="K103" s="799" t="s">
        <v>1611</v>
      </c>
      <c r="L103" s="800"/>
      <c r="M103" s="3"/>
      <c r="N103" s="263"/>
      <c r="O103" s="32"/>
    </row>
    <row r="104" spans="1:15" hidden="1">
      <c r="A104" s="25" t="s">
        <v>1561</v>
      </c>
      <c r="B104" s="25" t="s">
        <v>1561</v>
      </c>
      <c r="C104" s="26"/>
      <c r="D104" s="7"/>
      <c r="E104" s="32"/>
      <c r="F104" s="5"/>
      <c r="G104" s="5" t="s">
        <v>18</v>
      </c>
      <c r="H104" s="58" t="s">
        <v>1094</v>
      </c>
      <c r="I104" s="9"/>
      <c r="J104" s="9"/>
      <c r="K104" s="799" t="s">
        <v>1611</v>
      </c>
      <c r="L104" s="800"/>
      <c r="M104" s="3"/>
      <c r="N104" s="3"/>
      <c r="O104" s="32"/>
    </row>
    <row r="105" spans="1:15" hidden="1">
      <c r="A105" s="25" t="s">
        <v>1561</v>
      </c>
      <c r="B105" s="25" t="s">
        <v>1561</v>
      </c>
      <c r="C105" s="26"/>
      <c r="D105" s="7"/>
      <c r="E105" s="32"/>
      <c r="F105" s="5"/>
      <c r="G105" s="5" t="s">
        <v>19</v>
      </c>
      <c r="H105" s="58" t="s">
        <v>1095</v>
      </c>
      <c r="I105" s="9"/>
      <c r="J105" s="9"/>
      <c r="K105" s="799" t="s">
        <v>1612</v>
      </c>
      <c r="L105" s="800"/>
      <c r="M105" s="3"/>
      <c r="N105" s="3"/>
      <c r="O105" s="32"/>
    </row>
    <row r="106" spans="1:15" hidden="1">
      <c r="A106" s="25" t="s">
        <v>1561</v>
      </c>
      <c r="B106" s="25" t="s">
        <v>1561</v>
      </c>
      <c r="C106" s="26"/>
      <c r="D106" s="7"/>
      <c r="E106" s="32"/>
      <c r="F106" s="5"/>
      <c r="G106" s="5" t="s">
        <v>20</v>
      </c>
      <c r="H106" s="58" t="s">
        <v>1096</v>
      </c>
      <c r="I106" s="9"/>
      <c r="J106" s="9"/>
      <c r="K106" s="799" t="s">
        <v>1612</v>
      </c>
      <c r="L106" s="800"/>
      <c r="M106" s="3"/>
      <c r="N106" s="3"/>
      <c r="O106" s="32"/>
    </row>
    <row r="107" spans="1:15" hidden="1">
      <c r="A107" s="25" t="s">
        <v>1561</v>
      </c>
      <c r="B107" s="25" t="s">
        <v>1561</v>
      </c>
      <c r="C107" s="26"/>
      <c r="D107" s="7"/>
      <c r="E107" s="32"/>
      <c r="F107" s="5"/>
      <c r="G107" s="5" t="s">
        <v>21</v>
      </c>
      <c r="H107" s="58" t="s">
        <v>1097</v>
      </c>
      <c r="I107" s="9"/>
      <c r="J107" s="9"/>
      <c r="K107" s="799" t="s">
        <v>1613</v>
      </c>
      <c r="L107" s="800"/>
      <c r="M107" s="3"/>
      <c r="N107" s="3"/>
      <c r="O107" s="32"/>
    </row>
    <row r="108" spans="1:15" hidden="1">
      <c r="A108" s="25" t="s">
        <v>1561</v>
      </c>
      <c r="B108" s="25" t="s">
        <v>1561</v>
      </c>
      <c r="C108" s="26"/>
      <c r="D108" s="7"/>
      <c r="E108" s="32"/>
      <c r="F108" s="5"/>
      <c r="G108" s="5" t="s">
        <v>22</v>
      </c>
      <c r="H108" s="58" t="s">
        <v>1098</v>
      </c>
      <c r="I108" s="9"/>
      <c r="J108" s="9"/>
      <c r="K108" s="799" t="s">
        <v>1613</v>
      </c>
      <c r="L108" s="800"/>
      <c r="M108" s="3"/>
      <c r="N108" s="3"/>
      <c r="O108" s="32"/>
    </row>
    <row r="109" spans="1:15" hidden="1">
      <c r="A109" s="25" t="s">
        <v>1561</v>
      </c>
      <c r="B109" s="25" t="s">
        <v>1561</v>
      </c>
      <c r="C109" s="26"/>
      <c r="D109" s="7"/>
      <c r="E109" s="32"/>
      <c r="F109" s="5"/>
      <c r="G109" s="5" t="s">
        <v>23</v>
      </c>
      <c r="H109" s="58" t="s">
        <v>1099</v>
      </c>
      <c r="I109" s="9"/>
      <c r="J109" s="9"/>
      <c r="K109" s="799" t="s">
        <v>1613</v>
      </c>
      <c r="L109" s="800"/>
      <c r="M109" s="3"/>
      <c r="N109" s="3"/>
      <c r="O109" s="32"/>
    </row>
    <row r="110" spans="1:15" hidden="1">
      <c r="A110" s="25" t="s">
        <v>1561</v>
      </c>
      <c r="B110" s="25" t="s">
        <v>1561</v>
      </c>
      <c r="C110" s="26"/>
      <c r="D110" s="7"/>
      <c r="E110" s="32"/>
      <c r="F110" s="5"/>
      <c r="G110" s="5" t="s">
        <v>24</v>
      </c>
      <c r="H110" s="58" t="s">
        <v>1100</v>
      </c>
      <c r="I110" s="9"/>
      <c r="J110" s="9"/>
      <c r="K110" s="799" t="s">
        <v>1613</v>
      </c>
      <c r="L110" s="800"/>
      <c r="M110" s="3"/>
      <c r="N110" s="3"/>
      <c r="O110" s="32"/>
    </row>
    <row r="111" spans="1:15" hidden="1">
      <c r="A111" s="25" t="s">
        <v>1561</v>
      </c>
      <c r="B111" s="25" t="s">
        <v>1561</v>
      </c>
      <c r="C111" s="26"/>
      <c r="D111" s="7"/>
      <c r="E111" s="32"/>
      <c r="F111" s="5"/>
      <c r="G111" s="5" t="s">
        <v>27</v>
      </c>
      <c r="H111" s="58" t="s">
        <v>1101</v>
      </c>
      <c r="I111" s="9"/>
      <c r="J111" s="9"/>
      <c r="K111" s="799" t="s">
        <v>1613</v>
      </c>
      <c r="L111" s="800"/>
      <c r="M111" s="3"/>
      <c r="N111" s="3"/>
      <c r="O111" s="32"/>
    </row>
    <row r="112" spans="1:15" hidden="1">
      <c r="A112" s="25" t="s">
        <v>1561</v>
      </c>
      <c r="B112" s="25" t="s">
        <v>1561</v>
      </c>
      <c r="C112" s="26"/>
      <c r="D112" s="7"/>
      <c r="E112" s="32"/>
      <c r="F112" s="5"/>
      <c r="G112" s="5" t="s">
        <v>28</v>
      </c>
      <c r="H112" s="58" t="s">
        <v>1102</v>
      </c>
      <c r="I112" s="9"/>
      <c r="J112" s="9"/>
      <c r="K112" s="799" t="s">
        <v>1613</v>
      </c>
      <c r="L112" s="800"/>
      <c r="M112" s="3"/>
      <c r="N112" s="3"/>
      <c r="O112" s="32"/>
    </row>
    <row r="113" spans="1:15" hidden="1">
      <c r="A113" s="25" t="s">
        <v>1561</v>
      </c>
      <c r="B113" s="25" t="s">
        <v>1561</v>
      </c>
      <c r="C113" s="26"/>
      <c r="D113" s="7"/>
      <c r="E113" s="32"/>
      <c r="F113" s="5"/>
      <c r="G113" s="5" t="s">
        <v>29</v>
      </c>
      <c r="H113" s="2" t="s">
        <v>1103</v>
      </c>
      <c r="I113" s="9"/>
      <c r="J113" s="9"/>
      <c r="K113" s="799" t="s">
        <v>1614</v>
      </c>
      <c r="L113" s="800"/>
      <c r="M113" s="3"/>
      <c r="N113" s="3"/>
      <c r="O113" s="32"/>
    </row>
    <row r="114" spans="1:15" hidden="1">
      <c r="A114" s="25" t="s">
        <v>1561</v>
      </c>
      <c r="B114" s="25" t="s">
        <v>1561</v>
      </c>
      <c r="C114" s="26"/>
      <c r="D114" s="7"/>
      <c r="E114" s="32"/>
      <c r="F114" s="5"/>
      <c r="G114" s="5" t="s">
        <v>30</v>
      </c>
      <c r="H114" s="58" t="s">
        <v>1104</v>
      </c>
      <c r="I114" s="9"/>
      <c r="J114" s="9"/>
      <c r="K114" s="799" t="s">
        <v>1614</v>
      </c>
      <c r="L114" s="800"/>
      <c r="M114" s="3"/>
      <c r="N114" s="3"/>
      <c r="O114" s="32"/>
    </row>
    <row r="115" spans="1:15" hidden="1">
      <c r="A115" s="25" t="s">
        <v>1561</v>
      </c>
      <c r="B115" s="25" t="s">
        <v>1561</v>
      </c>
      <c r="C115" s="26"/>
      <c r="D115" s="7"/>
      <c r="E115" s="32"/>
      <c r="F115" s="5"/>
      <c r="G115" s="5" t="s">
        <v>31</v>
      </c>
      <c r="H115" s="58" t="s">
        <v>1105</v>
      </c>
      <c r="I115" s="9"/>
      <c r="J115" s="9"/>
      <c r="K115" s="799" t="s">
        <v>1615</v>
      </c>
      <c r="L115" s="800"/>
      <c r="M115" s="3"/>
      <c r="N115" s="3"/>
      <c r="O115" s="32"/>
    </row>
    <row r="116" spans="1:15" hidden="1">
      <c r="A116" s="25" t="s">
        <v>1561</v>
      </c>
      <c r="B116" s="25" t="s">
        <v>1561</v>
      </c>
      <c r="C116" s="26"/>
      <c r="D116" s="7"/>
      <c r="E116" s="32"/>
      <c r="F116" s="5"/>
      <c r="G116" s="5" t="s">
        <v>77</v>
      </c>
      <c r="H116" s="58" t="s">
        <v>1106</v>
      </c>
      <c r="I116" s="9"/>
      <c r="J116" s="9"/>
      <c r="K116" s="799" t="s">
        <v>1615</v>
      </c>
      <c r="L116" s="800"/>
      <c r="M116" s="3"/>
      <c r="N116" s="3"/>
      <c r="O116" s="32"/>
    </row>
    <row r="117" spans="1:15" hidden="1">
      <c r="A117" s="25" t="s">
        <v>1561</v>
      </c>
      <c r="B117" s="25" t="s">
        <v>1561</v>
      </c>
      <c r="C117" s="26"/>
      <c r="D117" s="7"/>
      <c r="E117" s="32"/>
      <c r="F117" s="5"/>
      <c r="G117" s="5" t="s">
        <v>79</v>
      </c>
      <c r="H117" s="58" t="s">
        <v>1107</v>
      </c>
      <c r="I117" s="9"/>
      <c r="J117" s="9"/>
      <c r="K117" s="799" t="s">
        <v>1615</v>
      </c>
      <c r="L117" s="800"/>
      <c r="M117" s="3"/>
      <c r="N117" s="3"/>
      <c r="O117" s="32"/>
    </row>
    <row r="118" spans="1:15" hidden="1">
      <c r="A118" s="25" t="s">
        <v>1561</v>
      </c>
      <c r="B118" s="25" t="s">
        <v>1561</v>
      </c>
      <c r="C118" s="2" t="s">
        <v>167</v>
      </c>
      <c r="D118" s="7" t="s">
        <v>227</v>
      </c>
      <c r="E118" s="31">
        <f>E96+1</f>
        <v>8</v>
      </c>
      <c r="F118" s="27"/>
      <c r="G118" s="27"/>
      <c r="H118" s="15" t="s">
        <v>1108</v>
      </c>
      <c r="I118" s="28"/>
      <c r="J118" s="28"/>
      <c r="K118" s="797" t="s">
        <v>284</v>
      </c>
      <c r="L118" s="798"/>
      <c r="M118" s="15"/>
      <c r="N118" s="15"/>
      <c r="O118" s="31">
        <v>8</v>
      </c>
    </row>
    <row r="119" spans="1:15" hidden="1">
      <c r="A119" s="25" t="s">
        <v>1561</v>
      </c>
      <c r="B119" s="25" t="s">
        <v>1561</v>
      </c>
      <c r="C119" s="26"/>
      <c r="D119" s="7"/>
      <c r="E119" s="32"/>
      <c r="F119" s="5"/>
      <c r="G119" s="5"/>
      <c r="H119" s="4" t="s">
        <v>1109</v>
      </c>
      <c r="I119" s="13"/>
      <c r="J119" s="13"/>
      <c r="K119" s="513"/>
      <c r="L119" s="514"/>
      <c r="M119" s="14"/>
      <c r="N119" s="264"/>
      <c r="O119" s="32"/>
    </row>
    <row r="120" spans="1:15" hidden="1">
      <c r="A120" s="25" t="s">
        <v>1561</v>
      </c>
      <c r="B120" s="25" t="s">
        <v>1561</v>
      </c>
      <c r="C120" s="26"/>
      <c r="D120" s="7"/>
      <c r="E120" s="32"/>
      <c r="F120" s="5"/>
      <c r="G120" s="5" t="s">
        <v>36</v>
      </c>
      <c r="H120" s="2" t="s">
        <v>1110</v>
      </c>
      <c r="I120" s="9"/>
      <c r="J120" s="9"/>
      <c r="K120" s="511"/>
      <c r="L120" s="512"/>
      <c r="M120" s="3"/>
      <c r="N120" s="95"/>
      <c r="O120" s="32"/>
    </row>
    <row r="121" spans="1:15" hidden="1">
      <c r="A121" s="25" t="s">
        <v>1561</v>
      </c>
      <c r="B121" s="25" t="s">
        <v>1561</v>
      </c>
      <c r="C121" s="26"/>
      <c r="D121" s="7"/>
      <c r="E121" s="32"/>
      <c r="F121" s="5"/>
      <c r="G121" s="5" t="s">
        <v>37</v>
      </c>
      <c r="H121" s="2" t="s">
        <v>1111</v>
      </c>
      <c r="I121" s="9"/>
      <c r="J121" s="9"/>
      <c r="K121" s="511"/>
      <c r="L121" s="512"/>
      <c r="M121" s="3"/>
      <c r="N121" s="265"/>
      <c r="O121" s="32"/>
    </row>
    <row r="122" spans="1:15" hidden="1">
      <c r="A122" s="25" t="s">
        <v>1561</v>
      </c>
      <c r="B122" s="25" t="s">
        <v>1561</v>
      </c>
      <c r="C122" s="26"/>
      <c r="D122" s="7"/>
      <c r="E122" s="32"/>
      <c r="F122" s="5"/>
      <c r="G122" s="5" t="s">
        <v>14</v>
      </c>
      <c r="H122" s="2" t="s">
        <v>1112</v>
      </c>
      <c r="I122" s="9"/>
      <c r="J122" s="9"/>
      <c r="K122" s="511"/>
      <c r="L122" s="512"/>
      <c r="M122" s="3"/>
      <c r="N122" s="3"/>
      <c r="O122" s="32"/>
    </row>
    <row r="123" spans="1:15" hidden="1">
      <c r="A123" s="25" t="s">
        <v>1561</v>
      </c>
      <c r="B123" s="25" t="s">
        <v>1561</v>
      </c>
      <c r="C123" s="26"/>
      <c r="D123" s="7"/>
      <c r="E123" s="32"/>
      <c r="F123" s="5"/>
      <c r="G123" s="5" t="s">
        <v>15</v>
      </c>
      <c r="H123" s="2" t="s">
        <v>1113</v>
      </c>
      <c r="I123" s="9"/>
      <c r="J123" s="9"/>
      <c r="K123" s="511"/>
      <c r="L123" s="512"/>
      <c r="M123" s="3"/>
      <c r="N123" s="3"/>
      <c r="O123" s="32"/>
    </row>
    <row r="124" spans="1:15" hidden="1">
      <c r="A124" s="25" t="s">
        <v>1561</v>
      </c>
      <c r="B124" s="25" t="s">
        <v>1561</v>
      </c>
      <c r="C124" s="26"/>
      <c r="D124" s="7"/>
      <c r="E124" s="32"/>
      <c r="F124" s="5"/>
      <c r="G124" s="5" t="s">
        <v>16</v>
      </c>
      <c r="H124" s="2" t="s">
        <v>1114</v>
      </c>
      <c r="I124" s="9"/>
      <c r="J124" s="9"/>
      <c r="K124" s="511"/>
      <c r="L124" s="512"/>
      <c r="M124" s="3"/>
      <c r="N124" s="3"/>
      <c r="O124" s="32"/>
    </row>
    <row r="125" spans="1:15" hidden="1">
      <c r="A125" s="25" t="s">
        <v>1561</v>
      </c>
      <c r="B125" s="25" t="s">
        <v>1561</v>
      </c>
      <c r="C125" s="26"/>
      <c r="D125" s="7"/>
      <c r="E125" s="32"/>
      <c r="F125" s="5"/>
      <c r="G125" s="5" t="s">
        <v>17</v>
      </c>
      <c r="H125" s="2" t="s">
        <v>1115</v>
      </c>
      <c r="I125" s="9"/>
      <c r="J125" s="9"/>
      <c r="K125" s="511"/>
      <c r="L125" s="512"/>
      <c r="M125" s="3"/>
      <c r="N125" s="3"/>
      <c r="O125" s="32"/>
    </row>
    <row r="126" spans="1:15" hidden="1">
      <c r="A126" s="25" t="s">
        <v>1561</v>
      </c>
      <c r="B126" s="25" t="s">
        <v>1561</v>
      </c>
      <c r="C126" s="26"/>
      <c r="D126" s="7"/>
      <c r="E126" s="32"/>
      <c r="F126" s="5"/>
      <c r="G126" s="5" t="s">
        <v>42</v>
      </c>
      <c r="H126" s="2" t="s">
        <v>1116</v>
      </c>
      <c r="I126" s="9"/>
      <c r="J126" s="9"/>
      <c r="K126" s="511"/>
      <c r="L126" s="512"/>
      <c r="M126" s="3"/>
      <c r="N126" s="3"/>
      <c r="O126" s="32"/>
    </row>
    <row r="127" spans="1:15" hidden="1">
      <c r="A127" s="25" t="s">
        <v>1561</v>
      </c>
      <c r="B127" s="25" t="s">
        <v>1561</v>
      </c>
      <c r="C127" s="26"/>
      <c r="D127" s="7"/>
      <c r="E127" s="32"/>
      <c r="F127" s="5"/>
      <c r="G127" s="5" t="s">
        <v>59</v>
      </c>
      <c r="H127" s="2" t="s">
        <v>1117</v>
      </c>
      <c r="I127" s="9"/>
      <c r="J127" s="9" t="s">
        <v>8</v>
      </c>
      <c r="K127" s="511"/>
      <c r="L127" s="512"/>
      <c r="M127" s="3"/>
      <c r="N127" s="3"/>
      <c r="O127" s="32"/>
    </row>
    <row r="128" spans="1:15" ht="24.75" hidden="1">
      <c r="A128" s="25" t="s">
        <v>1561</v>
      </c>
      <c r="B128" s="25" t="s">
        <v>1561</v>
      </c>
      <c r="C128" s="307" t="s">
        <v>1568</v>
      </c>
      <c r="D128" s="309"/>
      <c r="E128" s="310"/>
      <c r="F128" s="311"/>
      <c r="G128" s="311"/>
      <c r="H128" s="308"/>
      <c r="I128" s="312"/>
      <c r="J128" s="312"/>
      <c r="K128" s="515"/>
      <c r="L128" s="516"/>
      <c r="M128" s="308"/>
      <c r="N128" s="313"/>
      <c r="O128" s="310"/>
    </row>
    <row r="129" spans="1:15" hidden="1">
      <c r="A129" s="25" t="s">
        <v>1561</v>
      </c>
      <c r="B129" s="25" t="s">
        <v>1561</v>
      </c>
      <c r="C129" s="26"/>
      <c r="D129" s="7"/>
      <c r="E129" s="33"/>
      <c r="F129" s="16"/>
      <c r="G129" s="16"/>
      <c r="H129" s="17" t="s">
        <v>370</v>
      </c>
      <c r="I129" s="18"/>
      <c r="J129" s="18"/>
      <c r="K129" s="517"/>
      <c r="L129" s="518"/>
      <c r="M129" s="19"/>
      <c r="N129" s="19"/>
      <c r="O129" s="33"/>
    </row>
    <row r="130" spans="1:15" hidden="1">
      <c r="A130" s="25" t="s">
        <v>1561</v>
      </c>
      <c r="B130" s="25" t="s">
        <v>1561</v>
      </c>
      <c r="C130" s="2" t="s">
        <v>167</v>
      </c>
      <c r="D130" s="7" t="s">
        <v>171</v>
      </c>
      <c r="E130" s="31">
        <f>E118+1</f>
        <v>9</v>
      </c>
      <c r="F130" s="27"/>
      <c r="G130" s="27"/>
      <c r="H130" s="15" t="s">
        <v>371</v>
      </c>
      <c r="I130" s="28"/>
      <c r="J130" s="28"/>
      <c r="K130" s="797" t="s">
        <v>284</v>
      </c>
      <c r="L130" s="798"/>
      <c r="M130" s="15"/>
      <c r="N130" s="29"/>
      <c r="O130" s="31">
        <v>9</v>
      </c>
    </row>
    <row r="131" spans="1:15" hidden="1">
      <c r="A131" s="25" t="s">
        <v>1561</v>
      </c>
      <c r="B131" s="25" t="s">
        <v>1561</v>
      </c>
      <c r="C131" s="26"/>
      <c r="D131" s="7"/>
      <c r="E131" s="32"/>
      <c r="F131" s="5"/>
      <c r="G131" s="5"/>
      <c r="H131" s="4" t="s">
        <v>0</v>
      </c>
      <c r="I131" s="13"/>
      <c r="J131" s="13"/>
      <c r="K131" s="513"/>
      <c r="L131" s="514"/>
      <c r="M131" s="14"/>
      <c r="N131" s="77"/>
      <c r="O131" s="32"/>
    </row>
    <row r="132" spans="1:15" hidden="1">
      <c r="A132" s="25" t="s">
        <v>1561</v>
      </c>
      <c r="B132" s="25" t="s">
        <v>1561</v>
      </c>
      <c r="C132" s="26"/>
      <c r="D132" s="7"/>
      <c r="E132" s="32"/>
      <c r="F132" s="5"/>
      <c r="G132" s="5" t="s">
        <v>372</v>
      </c>
      <c r="H132" s="2" t="s">
        <v>373</v>
      </c>
      <c r="I132" s="9"/>
      <c r="J132" s="9"/>
      <c r="K132" s="511"/>
      <c r="L132" s="512"/>
      <c r="M132" s="3"/>
      <c r="N132" s="3"/>
      <c r="O132" s="32"/>
    </row>
    <row r="133" spans="1:15" hidden="1">
      <c r="A133" s="25" t="s">
        <v>1561</v>
      </c>
      <c r="B133" s="25" t="s">
        <v>1561</v>
      </c>
      <c r="C133" s="26"/>
      <c r="D133" s="7"/>
      <c r="E133" s="32"/>
      <c r="F133" s="5"/>
      <c r="G133" s="5" t="s">
        <v>374</v>
      </c>
      <c r="H133" s="2" t="s">
        <v>375</v>
      </c>
      <c r="I133" s="9"/>
      <c r="J133" s="9"/>
      <c r="K133" s="511"/>
      <c r="L133" s="512"/>
      <c r="M133" s="3"/>
      <c r="N133" s="3"/>
      <c r="O133" s="32"/>
    </row>
    <row r="134" spans="1:15" hidden="1">
      <c r="A134" s="25" t="s">
        <v>1561</v>
      </c>
      <c r="B134" s="25" t="s">
        <v>1561</v>
      </c>
      <c r="C134" s="2" t="s">
        <v>167</v>
      </c>
      <c r="D134" s="7" t="s">
        <v>171</v>
      </c>
      <c r="E134" s="31">
        <f>E130+1</f>
        <v>10</v>
      </c>
      <c r="F134" s="27"/>
      <c r="G134" s="27"/>
      <c r="H134" s="15" t="s">
        <v>376</v>
      </c>
      <c r="I134" s="28"/>
      <c r="J134" s="28"/>
      <c r="K134" s="797" t="s">
        <v>284</v>
      </c>
      <c r="L134" s="798"/>
      <c r="M134" s="15"/>
      <c r="N134" s="29"/>
      <c r="O134" s="31">
        <v>10</v>
      </c>
    </row>
    <row r="135" spans="1:15" hidden="1">
      <c r="A135" s="25" t="s">
        <v>1561</v>
      </c>
      <c r="B135" s="25" t="s">
        <v>1561</v>
      </c>
      <c r="C135" s="26"/>
      <c r="D135" s="7"/>
      <c r="E135" s="32"/>
      <c r="F135" s="5"/>
      <c r="G135" s="5"/>
      <c r="H135" s="4" t="s">
        <v>0</v>
      </c>
      <c r="I135" s="13"/>
      <c r="J135" s="13"/>
      <c r="K135" s="513"/>
      <c r="L135" s="514"/>
      <c r="M135" s="14"/>
      <c r="N135" s="14"/>
      <c r="O135" s="32"/>
    </row>
    <row r="136" spans="1:15" hidden="1">
      <c r="A136" s="25" t="s">
        <v>1561</v>
      </c>
      <c r="B136" s="25" t="s">
        <v>1561</v>
      </c>
      <c r="C136" s="26"/>
      <c r="D136" s="7"/>
      <c r="E136" s="32"/>
      <c r="F136" s="5"/>
      <c r="G136" s="5" t="s">
        <v>36</v>
      </c>
      <c r="H136" s="2" t="s">
        <v>377</v>
      </c>
      <c r="I136" s="9"/>
      <c r="J136" s="9"/>
      <c r="K136" s="511"/>
      <c r="L136" s="512"/>
      <c r="M136" s="3"/>
      <c r="N136" s="3"/>
      <c r="O136" s="32"/>
    </row>
    <row r="137" spans="1:15" hidden="1">
      <c r="A137" s="25" t="s">
        <v>1561</v>
      </c>
      <c r="B137" s="25" t="s">
        <v>1561</v>
      </c>
      <c r="C137" s="26"/>
      <c r="D137" s="7"/>
      <c r="E137" s="32"/>
      <c r="F137" s="5"/>
      <c r="G137" s="5" t="s">
        <v>37</v>
      </c>
      <c r="H137" s="2" t="s">
        <v>378</v>
      </c>
      <c r="I137" s="9"/>
      <c r="J137" s="9"/>
      <c r="K137" s="511"/>
      <c r="L137" s="512"/>
      <c r="M137" s="3"/>
      <c r="N137" s="3"/>
      <c r="O137" s="32"/>
    </row>
    <row r="138" spans="1:15" hidden="1">
      <c r="A138" s="25" t="s">
        <v>1561</v>
      </c>
      <c r="B138" s="25" t="s">
        <v>1561</v>
      </c>
      <c r="C138" s="26"/>
      <c r="D138" s="7"/>
      <c r="E138" s="33"/>
      <c r="F138" s="16"/>
      <c r="G138" s="16"/>
      <c r="H138" s="17" t="s">
        <v>379</v>
      </c>
      <c r="I138" s="18"/>
      <c r="J138" s="18"/>
      <c r="K138" s="517"/>
      <c r="L138" s="518"/>
      <c r="M138" s="19"/>
      <c r="N138" s="19"/>
      <c r="O138" s="33"/>
    </row>
    <row r="139" spans="1:15" ht="60.75" hidden="1" customHeight="1">
      <c r="A139" s="25" t="s">
        <v>1561</v>
      </c>
      <c r="B139" s="25" t="s">
        <v>1561</v>
      </c>
      <c r="C139" s="2" t="s">
        <v>167</v>
      </c>
      <c r="D139" s="7" t="s">
        <v>33</v>
      </c>
      <c r="E139" s="31">
        <f>E134+1</f>
        <v>11</v>
      </c>
      <c r="F139" s="27"/>
      <c r="G139" s="27"/>
      <c r="H139" s="15" t="s">
        <v>380</v>
      </c>
      <c r="I139" s="28"/>
      <c r="J139" s="28"/>
      <c r="K139" s="797" t="str">
        <f>"子どもあり(Q"&amp;E134&amp;"=1)"</f>
        <v>子どもあり(Q10=1)</v>
      </c>
      <c r="L139" s="798"/>
      <c r="M139" s="15" t="s">
        <v>381</v>
      </c>
      <c r="N139" s="29"/>
      <c r="O139" s="31">
        <v>11</v>
      </c>
    </row>
    <row r="140" spans="1:15" hidden="1">
      <c r="A140" s="25" t="s">
        <v>1561</v>
      </c>
      <c r="B140" s="25" t="s">
        <v>1561</v>
      </c>
      <c r="C140" s="26"/>
      <c r="D140" s="7"/>
      <c r="E140" s="32"/>
      <c r="F140" s="5"/>
      <c r="G140" s="5"/>
      <c r="H140" s="4" t="s">
        <v>1</v>
      </c>
      <c r="I140" s="13"/>
      <c r="J140" s="13"/>
      <c r="K140" s="513"/>
      <c r="L140" s="514"/>
      <c r="M140" s="14"/>
      <c r="N140" s="14"/>
      <c r="O140" s="32"/>
    </row>
    <row r="141" spans="1:15" hidden="1">
      <c r="A141" s="25" t="s">
        <v>1561</v>
      </c>
      <c r="B141" s="25" t="s">
        <v>1561</v>
      </c>
      <c r="C141" s="26"/>
      <c r="D141" s="7"/>
      <c r="E141" s="32"/>
      <c r="F141" s="5"/>
      <c r="G141" s="5"/>
      <c r="H141" s="2" t="s">
        <v>382</v>
      </c>
      <c r="I141" s="9"/>
      <c r="J141" s="9"/>
      <c r="K141" s="511"/>
      <c r="L141" s="512"/>
      <c r="M141" s="3"/>
      <c r="N141" s="3"/>
      <c r="O141" s="32"/>
    </row>
    <row r="142" spans="1:15" ht="105" hidden="1" customHeight="1">
      <c r="A142" s="25" t="s">
        <v>1561</v>
      </c>
      <c r="B142" s="25" t="s">
        <v>1561</v>
      </c>
      <c r="C142" s="2" t="s">
        <v>167</v>
      </c>
      <c r="D142" s="7" t="s">
        <v>33</v>
      </c>
      <c r="E142" s="31">
        <f>E139+1</f>
        <v>12</v>
      </c>
      <c r="F142" s="27"/>
      <c r="G142" s="27"/>
      <c r="H142" s="15" t="s">
        <v>383</v>
      </c>
      <c r="I142" s="28"/>
      <c r="J142" s="28"/>
      <c r="K142" s="797" t="str">
        <f>"子どもあり(Q"&amp;E134&amp;"=1)"</f>
        <v>子どもあり(Q10=1)</v>
      </c>
      <c r="L142" s="798"/>
      <c r="M142" s="15" t="s">
        <v>384</v>
      </c>
      <c r="N142" s="29"/>
      <c r="O142" s="31">
        <v>12</v>
      </c>
    </row>
    <row r="143" spans="1:15" hidden="1">
      <c r="A143" s="25" t="s">
        <v>1561</v>
      </c>
      <c r="B143" s="25" t="s">
        <v>1561</v>
      </c>
      <c r="C143" s="26"/>
      <c r="D143" s="7"/>
      <c r="E143" s="32"/>
      <c r="F143" s="5"/>
      <c r="G143" s="5"/>
      <c r="H143" s="4" t="s">
        <v>1</v>
      </c>
      <c r="I143" s="13"/>
      <c r="J143" s="13"/>
      <c r="K143" s="513"/>
      <c r="L143" s="514"/>
      <c r="M143" s="14"/>
      <c r="N143" s="84"/>
      <c r="O143" s="32"/>
    </row>
    <row r="144" spans="1:15" hidden="1">
      <c r="A144" s="25" t="s">
        <v>1561</v>
      </c>
      <c r="B144" s="25" t="s">
        <v>1561</v>
      </c>
      <c r="C144" s="26"/>
      <c r="D144" s="7"/>
      <c r="E144" s="32"/>
      <c r="F144" s="5"/>
      <c r="G144" s="5" t="s">
        <v>35</v>
      </c>
      <c r="H144" s="2" t="s">
        <v>385</v>
      </c>
      <c r="I144" s="9"/>
      <c r="J144" s="9"/>
      <c r="K144" s="799" t="str">
        <f>"Q"&amp;$E$139&amp;"=1以上"</f>
        <v>Q11=1以上</v>
      </c>
      <c r="L144" s="800"/>
      <c r="M144" s="3"/>
      <c r="N144" s="3"/>
      <c r="O144" s="32"/>
    </row>
    <row r="145" spans="1:15" hidden="1">
      <c r="A145" s="25" t="s">
        <v>1561</v>
      </c>
      <c r="B145" s="25" t="s">
        <v>1561</v>
      </c>
      <c r="C145" s="26"/>
      <c r="D145" s="7"/>
      <c r="E145" s="32"/>
      <c r="F145" s="5"/>
      <c r="G145" s="5" t="s">
        <v>170</v>
      </c>
      <c r="H145" s="2" t="s">
        <v>386</v>
      </c>
      <c r="I145" s="9"/>
      <c r="J145" s="9"/>
      <c r="K145" s="799" t="str">
        <f>"Q"&amp;$E$139&amp;"=2以上"</f>
        <v>Q11=2以上</v>
      </c>
      <c r="L145" s="800"/>
      <c r="M145" s="3"/>
      <c r="N145" s="3"/>
      <c r="O145" s="32"/>
    </row>
    <row r="146" spans="1:15" hidden="1">
      <c r="A146" s="25" t="s">
        <v>1561</v>
      </c>
      <c r="B146" s="25" t="s">
        <v>1561</v>
      </c>
      <c r="C146" s="26"/>
      <c r="D146" s="7"/>
      <c r="E146" s="32"/>
      <c r="F146" s="5"/>
      <c r="G146" s="5" t="s">
        <v>11</v>
      </c>
      <c r="H146" s="2" t="s">
        <v>387</v>
      </c>
      <c r="I146" s="9"/>
      <c r="J146" s="9"/>
      <c r="K146" s="799" t="str">
        <f>"Q"&amp;$E$139&amp;"=3以上"</f>
        <v>Q11=3以上</v>
      </c>
      <c r="L146" s="800"/>
      <c r="M146" s="3"/>
      <c r="N146" s="3"/>
      <c r="O146" s="32"/>
    </row>
    <row r="147" spans="1:15" hidden="1">
      <c r="A147" s="25" t="s">
        <v>1561</v>
      </c>
      <c r="B147" s="25" t="s">
        <v>1561</v>
      </c>
      <c r="C147" s="26"/>
      <c r="D147" s="7"/>
      <c r="E147" s="32"/>
      <c r="F147" s="5"/>
      <c r="G147" s="5" t="s">
        <v>12</v>
      </c>
      <c r="H147" s="2" t="s">
        <v>388</v>
      </c>
      <c r="I147" s="9"/>
      <c r="J147" s="9"/>
      <c r="K147" s="799" t="str">
        <f>"Q"&amp;$E$139&amp;"=4以上"</f>
        <v>Q11=4以上</v>
      </c>
      <c r="L147" s="800"/>
      <c r="M147" s="3"/>
      <c r="N147" s="3"/>
      <c r="O147" s="32"/>
    </row>
    <row r="148" spans="1:15" hidden="1">
      <c r="A148" s="25" t="s">
        <v>1561</v>
      </c>
      <c r="B148" s="25" t="s">
        <v>1561</v>
      </c>
      <c r="C148" s="26"/>
      <c r="D148" s="7"/>
      <c r="E148" s="32"/>
      <c r="F148" s="5"/>
      <c r="G148" s="5" t="s">
        <v>50</v>
      </c>
      <c r="H148" s="2" t="s">
        <v>389</v>
      </c>
      <c r="I148" s="9"/>
      <c r="J148" s="9"/>
      <c r="K148" s="799" t="str">
        <f>"Q"&amp;$E$139&amp;"=5以上"</f>
        <v>Q11=5以上</v>
      </c>
      <c r="L148" s="800"/>
      <c r="M148" s="3"/>
      <c r="N148" s="3"/>
      <c r="O148" s="32"/>
    </row>
    <row r="149" spans="1:15" hidden="1">
      <c r="A149" s="25" t="s">
        <v>1561</v>
      </c>
      <c r="B149" s="25" t="s">
        <v>1561</v>
      </c>
      <c r="C149" s="26"/>
      <c r="D149" s="7"/>
      <c r="E149" s="32"/>
      <c r="F149" s="5"/>
      <c r="G149" s="5" t="s">
        <v>52</v>
      </c>
      <c r="H149" s="2" t="s">
        <v>390</v>
      </c>
      <c r="I149" s="9"/>
      <c r="J149" s="9"/>
      <c r="K149" s="799" t="str">
        <f>"Q"&amp;$E$139&amp;"=6以上"</f>
        <v>Q11=6以上</v>
      </c>
      <c r="L149" s="800"/>
      <c r="M149" s="3"/>
      <c r="N149" s="3"/>
      <c r="O149" s="32"/>
    </row>
    <row r="150" spans="1:15" hidden="1">
      <c r="A150" s="25" t="s">
        <v>1561</v>
      </c>
      <c r="B150" s="25" t="s">
        <v>1561</v>
      </c>
      <c r="C150" s="26"/>
      <c r="D150" s="7"/>
      <c r="E150" s="32"/>
      <c r="F150" s="5"/>
      <c r="G150" s="5" t="s">
        <v>391</v>
      </c>
      <c r="H150" s="2" t="s">
        <v>392</v>
      </c>
      <c r="I150" s="9"/>
      <c r="J150" s="9"/>
      <c r="K150" s="799" t="str">
        <f>"Q"&amp;$E$139&amp;"=7以上"</f>
        <v>Q11=7以上</v>
      </c>
      <c r="L150" s="800"/>
      <c r="M150" s="3"/>
      <c r="N150" s="3"/>
      <c r="O150" s="32"/>
    </row>
    <row r="151" spans="1:15" hidden="1">
      <c r="A151" s="25" t="s">
        <v>1561</v>
      </c>
      <c r="B151" s="25" t="s">
        <v>1561</v>
      </c>
      <c r="C151" s="26"/>
      <c r="D151" s="7"/>
      <c r="E151" s="32"/>
      <c r="F151" s="5"/>
      <c r="G151" s="5" t="s">
        <v>393</v>
      </c>
      <c r="H151" s="2" t="s">
        <v>394</v>
      </c>
      <c r="I151" s="9"/>
      <c r="J151" s="9"/>
      <c r="K151" s="799" t="str">
        <f>"Q"&amp;$E$139&amp;"=8以上"</f>
        <v>Q11=8以上</v>
      </c>
      <c r="L151" s="800"/>
      <c r="M151" s="3"/>
      <c r="N151" s="3"/>
      <c r="O151" s="32"/>
    </row>
    <row r="152" spans="1:15" hidden="1">
      <c r="A152" s="25" t="s">
        <v>1561</v>
      </c>
      <c r="B152" s="25" t="s">
        <v>1561</v>
      </c>
      <c r="C152" s="26"/>
      <c r="D152" s="7"/>
      <c r="E152" s="32"/>
      <c r="F152" s="5"/>
      <c r="G152" s="5" t="s">
        <v>395</v>
      </c>
      <c r="H152" s="2" t="s">
        <v>396</v>
      </c>
      <c r="I152" s="9"/>
      <c r="J152" s="9"/>
      <c r="K152" s="799" t="str">
        <f>"Q"&amp;$E$139&amp;"=9以上"</f>
        <v>Q11=9以上</v>
      </c>
      <c r="L152" s="800"/>
      <c r="M152" s="3"/>
      <c r="N152" s="3"/>
      <c r="O152" s="32"/>
    </row>
    <row r="153" spans="1:15" hidden="1">
      <c r="A153" s="25" t="s">
        <v>1561</v>
      </c>
      <c r="B153" s="25" t="s">
        <v>1561</v>
      </c>
      <c r="C153" s="26"/>
      <c r="D153" s="7"/>
      <c r="E153" s="32"/>
      <c r="F153" s="5"/>
      <c r="G153" s="5" t="s">
        <v>397</v>
      </c>
      <c r="H153" s="2" t="s">
        <v>398</v>
      </c>
      <c r="I153" s="9"/>
      <c r="J153" s="9"/>
      <c r="K153" s="799" t="str">
        <f>"Q"&amp;$E$139&amp;"=10以上"</f>
        <v>Q11=10以上</v>
      </c>
      <c r="L153" s="800"/>
      <c r="M153" s="3"/>
      <c r="N153" s="3"/>
      <c r="O153" s="32"/>
    </row>
    <row r="154" spans="1:15" ht="167.45" hidden="1" customHeight="1">
      <c r="A154" s="25"/>
      <c r="B154" s="25"/>
      <c r="C154" s="26"/>
      <c r="D154" s="7"/>
      <c r="E154" s="33"/>
      <c r="F154" s="16"/>
      <c r="G154" s="16"/>
      <c r="H154" s="17" t="s">
        <v>1819</v>
      </c>
      <c r="I154" s="18"/>
      <c r="J154" s="18"/>
      <c r="K154" s="517"/>
      <c r="L154" s="739"/>
      <c r="M154" s="19" t="s">
        <v>1645</v>
      </c>
      <c r="N154" s="19"/>
      <c r="O154" s="33"/>
    </row>
    <row r="155" spans="1:15" ht="60" hidden="1">
      <c r="A155" s="25" t="s">
        <v>1561</v>
      </c>
      <c r="B155" s="25" t="s">
        <v>1561</v>
      </c>
      <c r="C155" s="2" t="s">
        <v>167</v>
      </c>
      <c r="D155" s="7" t="s">
        <v>171</v>
      </c>
      <c r="E155" s="31">
        <f>E142+1</f>
        <v>13</v>
      </c>
      <c r="F155" s="27"/>
      <c r="G155" s="27"/>
      <c r="H155" s="15" t="s">
        <v>1078</v>
      </c>
      <c r="I155" s="28"/>
      <c r="J155" s="28"/>
      <c r="K155" s="797" t="s">
        <v>284</v>
      </c>
      <c r="L155" s="798"/>
      <c r="M155" s="15"/>
      <c r="N155" s="15" t="s">
        <v>1079</v>
      </c>
      <c r="O155" s="31">
        <v>13</v>
      </c>
    </row>
    <row r="156" spans="1:15" hidden="1">
      <c r="A156" s="25" t="s">
        <v>1561</v>
      </c>
      <c r="B156" s="25" t="s">
        <v>1561</v>
      </c>
      <c r="C156" s="26"/>
      <c r="D156" s="7"/>
      <c r="E156" s="32"/>
      <c r="F156" s="5"/>
      <c r="G156" s="5"/>
      <c r="H156" s="4" t="s">
        <v>0</v>
      </c>
      <c r="I156" s="13"/>
      <c r="J156" s="13"/>
      <c r="K156" s="513"/>
      <c r="L156" s="514"/>
      <c r="M156" s="14"/>
      <c r="N156" s="84"/>
      <c r="O156" s="32"/>
    </row>
    <row r="157" spans="1:15" hidden="1">
      <c r="A157" s="25" t="s">
        <v>1561</v>
      </c>
      <c r="B157" s="25" t="s">
        <v>1561</v>
      </c>
      <c r="C157" s="26"/>
      <c r="D157" s="7"/>
      <c r="E157" s="32"/>
      <c r="F157" s="5"/>
      <c r="G157" s="5" t="s">
        <v>36</v>
      </c>
      <c r="H157" s="2" t="s">
        <v>1080</v>
      </c>
      <c r="I157" s="9"/>
      <c r="J157" s="9"/>
      <c r="K157" s="511"/>
      <c r="L157" s="512"/>
      <c r="M157" s="3"/>
      <c r="N157" s="3"/>
      <c r="O157" s="32"/>
    </row>
    <row r="158" spans="1:15" hidden="1">
      <c r="A158" s="25" t="s">
        <v>1561</v>
      </c>
      <c r="B158" s="25" t="s">
        <v>1561</v>
      </c>
      <c r="C158" s="26"/>
      <c r="D158" s="7"/>
      <c r="E158" s="32"/>
      <c r="F158" s="5"/>
      <c r="G158" s="5" t="s">
        <v>37</v>
      </c>
      <c r="H158" s="2" t="s">
        <v>1081</v>
      </c>
      <c r="I158" s="9"/>
      <c r="J158" s="9"/>
      <c r="K158" s="511"/>
      <c r="L158" s="512"/>
      <c r="M158" s="3"/>
      <c r="N158" s="3"/>
      <c r="O158" s="32"/>
    </row>
    <row r="159" spans="1:15" hidden="1">
      <c r="A159" s="25" t="s">
        <v>1561</v>
      </c>
      <c r="B159" s="25" t="s">
        <v>1561</v>
      </c>
      <c r="C159" s="26"/>
      <c r="D159" s="7"/>
      <c r="E159" s="32"/>
      <c r="F159" s="5"/>
      <c r="G159" s="5" t="s">
        <v>14</v>
      </c>
      <c r="H159" s="2" t="s">
        <v>1082</v>
      </c>
      <c r="I159" s="9"/>
      <c r="J159" s="9"/>
      <c r="K159" s="511"/>
      <c r="L159" s="512"/>
      <c r="M159" s="3"/>
      <c r="N159" s="3"/>
      <c r="O159" s="32"/>
    </row>
    <row r="160" spans="1:15" hidden="1">
      <c r="A160" s="25" t="s">
        <v>1561</v>
      </c>
      <c r="B160" s="25" t="s">
        <v>1561</v>
      </c>
      <c r="C160" s="26"/>
      <c r="D160" s="7"/>
      <c r="E160" s="32"/>
      <c r="F160" s="5"/>
      <c r="G160" s="5" t="s">
        <v>15</v>
      </c>
      <c r="H160" s="2" t="s">
        <v>1083</v>
      </c>
      <c r="I160" s="9"/>
      <c r="J160" s="9"/>
      <c r="K160" s="511"/>
      <c r="L160" s="512"/>
      <c r="M160" s="3"/>
      <c r="N160" s="3"/>
      <c r="O160" s="32"/>
    </row>
    <row r="161" spans="1:15" hidden="1">
      <c r="A161" s="25" t="s">
        <v>1561</v>
      </c>
      <c r="B161" s="25" t="s">
        <v>1561</v>
      </c>
      <c r="C161" s="26"/>
      <c r="D161" s="7"/>
      <c r="E161" s="32"/>
      <c r="F161" s="5"/>
      <c r="G161" s="5" t="s">
        <v>16</v>
      </c>
      <c r="H161" s="2" t="s">
        <v>1084</v>
      </c>
      <c r="I161" s="9"/>
      <c r="J161" s="9"/>
      <c r="K161" s="511"/>
      <c r="L161" s="512"/>
      <c r="M161" s="3"/>
      <c r="N161" s="3"/>
      <c r="O161" s="32"/>
    </row>
    <row r="162" spans="1:15" hidden="1">
      <c r="A162" s="25" t="s">
        <v>1561</v>
      </c>
      <c r="B162" s="25" t="s">
        <v>1561</v>
      </c>
      <c r="C162" s="26"/>
      <c r="D162" s="7"/>
      <c r="E162" s="32"/>
      <c r="F162" s="5"/>
      <c r="G162" s="5" t="s">
        <v>17</v>
      </c>
      <c r="H162" s="2" t="s">
        <v>1085</v>
      </c>
      <c r="I162" s="9" t="s">
        <v>308</v>
      </c>
      <c r="J162" s="9"/>
      <c r="K162" s="511"/>
      <c r="L162" s="512"/>
      <c r="M162" s="3"/>
      <c r="N162" s="85"/>
      <c r="O162" s="32"/>
    </row>
    <row r="163" spans="1:15" ht="30" hidden="1">
      <c r="A163" s="25" t="s">
        <v>1561</v>
      </c>
      <c r="B163" s="25" t="s">
        <v>1561</v>
      </c>
      <c r="C163" s="2" t="s">
        <v>167</v>
      </c>
      <c r="D163" s="7" t="s">
        <v>227</v>
      </c>
      <c r="E163" s="31">
        <f>E155+1</f>
        <v>14</v>
      </c>
      <c r="F163" s="27"/>
      <c r="G163" s="27"/>
      <c r="H163" s="15" t="s">
        <v>1842</v>
      </c>
      <c r="I163" s="28"/>
      <c r="J163" s="28"/>
      <c r="K163" s="797" t="s">
        <v>284</v>
      </c>
      <c r="L163" s="798"/>
      <c r="M163" s="15"/>
      <c r="N163" s="15" t="s">
        <v>1840</v>
      </c>
      <c r="O163" s="31">
        <v>14</v>
      </c>
    </row>
    <row r="164" spans="1:15" hidden="1">
      <c r="A164" s="25" t="s">
        <v>1561</v>
      </c>
      <c r="B164" s="25" t="s">
        <v>1561</v>
      </c>
      <c r="C164" s="26" t="s">
        <v>1477</v>
      </c>
      <c r="D164" s="7"/>
      <c r="E164" s="32"/>
      <c r="F164" s="5"/>
      <c r="G164" s="5"/>
      <c r="H164" s="4" t="s">
        <v>1065</v>
      </c>
      <c r="I164" s="13"/>
      <c r="J164" s="13"/>
      <c r="K164" s="513"/>
      <c r="L164" s="514"/>
      <c r="M164" s="14"/>
      <c r="N164" s="77"/>
      <c r="O164" s="32"/>
    </row>
    <row r="165" spans="1:15" hidden="1">
      <c r="A165" s="25" t="s">
        <v>1561</v>
      </c>
      <c r="B165" s="25" t="s">
        <v>1561</v>
      </c>
      <c r="C165" s="26"/>
      <c r="D165" s="7"/>
      <c r="E165" s="32"/>
      <c r="F165" s="5"/>
      <c r="G165" s="5" t="s">
        <v>36</v>
      </c>
      <c r="H165" s="2" t="s">
        <v>1066</v>
      </c>
      <c r="I165" s="9"/>
      <c r="J165" s="9" t="s">
        <v>8</v>
      </c>
      <c r="K165" s="511"/>
      <c r="L165" s="512"/>
      <c r="M165" s="3"/>
      <c r="N165" s="3"/>
      <c r="O165" s="32"/>
    </row>
    <row r="166" spans="1:15" hidden="1">
      <c r="A166" s="25" t="s">
        <v>1561</v>
      </c>
      <c r="B166" s="25" t="s">
        <v>1561</v>
      </c>
      <c r="C166" s="26"/>
      <c r="D166" s="7"/>
      <c r="E166" s="32"/>
      <c r="F166" s="5"/>
      <c r="G166" s="5" t="s">
        <v>37</v>
      </c>
      <c r="H166" s="2" t="s">
        <v>1067</v>
      </c>
      <c r="I166" s="9"/>
      <c r="J166" s="9"/>
      <c r="K166" s="511"/>
      <c r="L166" s="512"/>
      <c r="M166" s="3"/>
      <c r="N166" s="3"/>
      <c r="O166" s="32"/>
    </row>
    <row r="167" spans="1:15" hidden="1">
      <c r="A167" s="25" t="s">
        <v>1561</v>
      </c>
      <c r="B167" s="25" t="s">
        <v>1561</v>
      </c>
      <c r="C167" s="26"/>
      <c r="D167" s="7"/>
      <c r="E167" s="32"/>
      <c r="F167" s="5"/>
      <c r="G167" s="5" t="s">
        <v>14</v>
      </c>
      <c r="H167" s="2" t="s">
        <v>1068</v>
      </c>
      <c r="I167" s="9"/>
      <c r="J167" s="9"/>
      <c r="K167" s="511"/>
      <c r="L167" s="512"/>
      <c r="M167" s="3"/>
      <c r="N167" s="3"/>
      <c r="O167" s="32"/>
    </row>
    <row r="168" spans="1:15" hidden="1">
      <c r="A168" s="25" t="s">
        <v>1561</v>
      </c>
      <c r="B168" s="25" t="s">
        <v>1561</v>
      </c>
      <c r="C168" s="26"/>
      <c r="D168" s="7"/>
      <c r="E168" s="32"/>
      <c r="F168" s="5"/>
      <c r="G168" s="5" t="s">
        <v>15</v>
      </c>
      <c r="H168" s="2" t="s">
        <v>1069</v>
      </c>
      <c r="I168" s="9"/>
      <c r="J168" s="9"/>
      <c r="K168" s="511"/>
      <c r="L168" s="512"/>
      <c r="M168" s="3"/>
      <c r="N168" s="3"/>
      <c r="O168" s="32"/>
    </row>
    <row r="169" spans="1:15" hidden="1">
      <c r="A169" s="25" t="s">
        <v>1561</v>
      </c>
      <c r="B169" s="25" t="s">
        <v>1561</v>
      </c>
      <c r="C169" s="26"/>
      <c r="D169" s="7"/>
      <c r="E169" s="32"/>
      <c r="F169" s="5"/>
      <c r="G169" s="5" t="s">
        <v>16</v>
      </c>
      <c r="H169" s="2" t="s">
        <v>1070</v>
      </c>
      <c r="I169" s="9"/>
      <c r="J169" s="9"/>
      <c r="K169" s="511"/>
      <c r="L169" s="512"/>
      <c r="M169" s="3"/>
      <c r="N169" s="3"/>
      <c r="O169" s="32"/>
    </row>
    <row r="170" spans="1:15" hidden="1">
      <c r="A170" s="25" t="s">
        <v>1561</v>
      </c>
      <c r="B170" s="25" t="s">
        <v>1561</v>
      </c>
      <c r="C170" s="26"/>
      <c r="D170" s="7"/>
      <c r="E170" s="32"/>
      <c r="F170" s="5"/>
      <c r="G170" s="5" t="s">
        <v>17</v>
      </c>
      <c r="H170" s="2" t="s">
        <v>1071</v>
      </c>
      <c r="I170" s="9"/>
      <c r="J170" s="9"/>
      <c r="K170" s="511"/>
      <c r="L170" s="512"/>
      <c r="M170" s="3"/>
      <c r="N170" s="3"/>
      <c r="O170" s="32"/>
    </row>
    <row r="171" spans="1:15" hidden="1">
      <c r="A171" s="25" t="s">
        <v>1561</v>
      </c>
      <c r="B171" s="25" t="s">
        <v>1561</v>
      </c>
      <c r="C171" s="26"/>
      <c r="D171" s="7"/>
      <c r="E171" s="32"/>
      <c r="F171" s="5"/>
      <c r="G171" s="5" t="s">
        <v>18</v>
      </c>
      <c r="H171" s="2" t="s">
        <v>1072</v>
      </c>
      <c r="I171" s="9"/>
      <c r="J171" s="9"/>
      <c r="K171" s="511"/>
      <c r="L171" s="512"/>
      <c r="M171" s="3"/>
      <c r="N171" s="2"/>
      <c r="O171" s="32"/>
    </row>
    <row r="172" spans="1:15" hidden="1">
      <c r="A172" s="25" t="s">
        <v>1561</v>
      </c>
      <c r="B172" s="25" t="s">
        <v>1561</v>
      </c>
      <c r="C172" s="26"/>
      <c r="D172" s="7"/>
      <c r="E172" s="32"/>
      <c r="F172" s="5"/>
      <c r="G172" s="5" t="s">
        <v>59</v>
      </c>
      <c r="H172" s="2" t="s">
        <v>1073</v>
      </c>
      <c r="I172" s="9"/>
      <c r="J172" s="9"/>
      <c r="K172" s="511"/>
      <c r="L172" s="512"/>
      <c r="M172" s="3"/>
      <c r="N172" s="3"/>
      <c r="O172" s="32"/>
    </row>
    <row r="173" spans="1:15" hidden="1">
      <c r="A173" s="25" t="s">
        <v>1561</v>
      </c>
      <c r="B173" s="25" t="s">
        <v>1561</v>
      </c>
      <c r="C173" s="26"/>
      <c r="D173" s="7"/>
      <c r="E173" s="32"/>
      <c r="F173" s="5"/>
      <c r="G173" s="5" t="s">
        <v>178</v>
      </c>
      <c r="H173" s="2" t="s">
        <v>1074</v>
      </c>
      <c r="I173" s="9"/>
      <c r="J173" s="9"/>
      <c r="K173" s="511"/>
      <c r="L173" s="512"/>
      <c r="M173" s="3"/>
      <c r="N173" s="3"/>
      <c r="O173" s="32"/>
    </row>
    <row r="174" spans="1:15" hidden="1">
      <c r="A174" s="25" t="s">
        <v>1561</v>
      </c>
      <c r="B174" s="25" t="s">
        <v>1561</v>
      </c>
      <c r="C174" s="26"/>
      <c r="D174" s="7"/>
      <c r="E174" s="32"/>
      <c r="F174" s="5"/>
      <c r="G174" s="5" t="s">
        <v>189</v>
      </c>
      <c r="H174" s="2" t="s">
        <v>288</v>
      </c>
      <c r="I174" s="9" t="s">
        <v>308</v>
      </c>
      <c r="J174" s="9"/>
      <c r="K174" s="511"/>
      <c r="L174" s="512"/>
      <c r="M174" s="3"/>
      <c r="N174" s="85"/>
      <c r="O174" s="32"/>
    </row>
    <row r="175" spans="1:15" hidden="1">
      <c r="A175" s="25" t="s">
        <v>1561</v>
      </c>
      <c r="B175" s="25" t="s">
        <v>1561</v>
      </c>
      <c r="C175" s="2" t="s">
        <v>1477</v>
      </c>
      <c r="D175" s="7" t="s">
        <v>171</v>
      </c>
      <c r="E175" s="31">
        <f>E163+1</f>
        <v>15</v>
      </c>
      <c r="F175" s="27"/>
      <c r="G175" s="27"/>
      <c r="H175" s="15" t="s">
        <v>1075</v>
      </c>
      <c r="I175" s="28"/>
      <c r="J175" s="28"/>
      <c r="K175" s="797" t="s">
        <v>284</v>
      </c>
      <c r="L175" s="798"/>
      <c r="M175" s="15"/>
      <c r="N175" s="29"/>
      <c r="O175" s="31">
        <v>15</v>
      </c>
    </row>
    <row r="176" spans="1:15" hidden="1">
      <c r="A176" s="25" t="s">
        <v>1561</v>
      </c>
      <c r="B176" s="25" t="s">
        <v>1561</v>
      </c>
      <c r="C176" s="26"/>
      <c r="D176" s="7"/>
      <c r="E176" s="32"/>
      <c r="F176" s="5"/>
      <c r="G176" s="5"/>
      <c r="H176" s="4" t="s">
        <v>0</v>
      </c>
      <c r="I176" s="13"/>
      <c r="J176" s="13"/>
      <c r="K176" s="513"/>
      <c r="L176" s="514"/>
      <c r="M176" s="14"/>
      <c r="N176" s="77"/>
      <c r="O176" s="32"/>
    </row>
    <row r="177" spans="1:15" hidden="1">
      <c r="A177" s="25" t="s">
        <v>1561</v>
      </c>
      <c r="B177" s="25" t="s">
        <v>1561</v>
      </c>
      <c r="C177" s="26"/>
      <c r="D177" s="7"/>
      <c r="E177" s="32"/>
      <c r="F177" s="5"/>
      <c r="G177" s="5" t="s">
        <v>36</v>
      </c>
      <c r="H177" s="2" t="s">
        <v>1076</v>
      </c>
      <c r="I177" s="9"/>
      <c r="J177" s="9"/>
      <c r="K177" s="511"/>
      <c r="L177" s="512"/>
      <c r="M177" s="3"/>
      <c r="N177" s="3"/>
      <c r="O177" s="32"/>
    </row>
    <row r="178" spans="1:15" hidden="1">
      <c r="A178" s="25" t="s">
        <v>1561</v>
      </c>
      <c r="B178" s="25" t="s">
        <v>1561</v>
      </c>
      <c r="C178" s="26"/>
      <c r="D178" s="7"/>
      <c r="E178" s="32"/>
      <c r="F178" s="5"/>
      <c r="G178" s="5" t="s">
        <v>37</v>
      </c>
      <c r="H178" s="2" t="s">
        <v>1067</v>
      </c>
      <c r="I178" s="9"/>
      <c r="J178" s="9"/>
      <c r="K178" s="511"/>
      <c r="L178" s="512"/>
      <c r="M178" s="3"/>
      <c r="N178" s="3"/>
      <c r="O178" s="32"/>
    </row>
    <row r="179" spans="1:15" hidden="1">
      <c r="A179" s="25" t="s">
        <v>1561</v>
      </c>
      <c r="B179" s="25" t="s">
        <v>1561</v>
      </c>
      <c r="C179" s="26"/>
      <c r="D179" s="7"/>
      <c r="E179" s="32"/>
      <c r="F179" s="5"/>
      <c r="G179" s="5" t="s">
        <v>14</v>
      </c>
      <c r="H179" s="2" t="s">
        <v>1068</v>
      </c>
      <c r="I179" s="9"/>
      <c r="J179" s="9"/>
      <c r="K179" s="511"/>
      <c r="L179" s="512"/>
      <c r="M179" s="3"/>
      <c r="N179" s="3"/>
      <c r="O179" s="32"/>
    </row>
    <row r="180" spans="1:15" hidden="1">
      <c r="A180" s="25" t="s">
        <v>1561</v>
      </c>
      <c r="B180" s="25" t="s">
        <v>1561</v>
      </c>
      <c r="C180" s="26"/>
      <c r="D180" s="7"/>
      <c r="E180" s="32"/>
      <c r="F180" s="5"/>
      <c r="G180" s="5" t="s">
        <v>15</v>
      </c>
      <c r="H180" s="2" t="s">
        <v>1069</v>
      </c>
      <c r="I180" s="9"/>
      <c r="J180" s="9"/>
      <c r="K180" s="511"/>
      <c r="L180" s="512"/>
      <c r="M180" s="3"/>
      <c r="N180" s="3"/>
      <c r="O180" s="32"/>
    </row>
    <row r="181" spans="1:15" hidden="1">
      <c r="A181" s="25" t="s">
        <v>1561</v>
      </c>
      <c r="B181" s="25" t="s">
        <v>1561</v>
      </c>
      <c r="C181" s="26"/>
      <c r="D181" s="7"/>
      <c r="E181" s="32"/>
      <c r="F181" s="5"/>
      <c r="G181" s="5" t="s">
        <v>16</v>
      </c>
      <c r="H181" s="2" t="s">
        <v>1070</v>
      </c>
      <c r="I181" s="9"/>
      <c r="J181" s="9"/>
      <c r="K181" s="511"/>
      <c r="L181" s="512"/>
      <c r="M181" s="3"/>
      <c r="N181" s="3"/>
      <c r="O181" s="32"/>
    </row>
    <row r="182" spans="1:15" hidden="1">
      <c r="A182" s="25" t="s">
        <v>1561</v>
      </c>
      <c r="B182" s="25" t="s">
        <v>1561</v>
      </c>
      <c r="C182" s="26"/>
      <c r="D182" s="7"/>
      <c r="E182" s="32"/>
      <c r="F182" s="5"/>
      <c r="G182" s="5" t="s">
        <v>17</v>
      </c>
      <c r="H182" s="2" t="s">
        <v>1077</v>
      </c>
      <c r="I182" s="9"/>
      <c r="J182" s="9"/>
      <c r="K182" s="511"/>
      <c r="L182" s="512"/>
      <c r="M182" s="3"/>
      <c r="N182" s="3"/>
      <c r="O182" s="32"/>
    </row>
    <row r="183" spans="1:15" hidden="1">
      <c r="A183" s="25" t="s">
        <v>1561</v>
      </c>
      <c r="B183" s="25" t="s">
        <v>1561</v>
      </c>
      <c r="C183" s="26"/>
      <c r="D183" s="7"/>
      <c r="E183" s="32"/>
      <c r="F183" s="5"/>
      <c r="G183" s="5" t="s">
        <v>18</v>
      </c>
      <c r="H183" s="2" t="s">
        <v>1072</v>
      </c>
      <c r="I183" s="9"/>
      <c r="J183" s="9"/>
      <c r="K183" s="511"/>
      <c r="L183" s="512"/>
      <c r="M183" s="3"/>
      <c r="N183" s="2"/>
      <c r="O183" s="32"/>
    </row>
    <row r="184" spans="1:15" hidden="1">
      <c r="A184" s="25" t="s">
        <v>1561</v>
      </c>
      <c r="B184" s="25" t="s">
        <v>1561</v>
      </c>
      <c r="C184" s="26"/>
      <c r="D184" s="7"/>
      <c r="E184" s="32"/>
      <c r="F184" s="5"/>
      <c r="G184" s="5" t="s">
        <v>19</v>
      </c>
      <c r="H184" s="2" t="s">
        <v>1073</v>
      </c>
      <c r="I184" s="9"/>
      <c r="J184" s="9"/>
      <c r="K184" s="511"/>
      <c r="L184" s="512"/>
      <c r="M184" s="3"/>
      <c r="N184" s="3"/>
      <c r="O184" s="32"/>
    </row>
    <row r="185" spans="1:15" hidden="1">
      <c r="A185" s="25" t="s">
        <v>1561</v>
      </c>
      <c r="B185" s="25" t="s">
        <v>1561</v>
      </c>
      <c r="C185" s="26"/>
      <c r="D185" s="7"/>
      <c r="E185" s="32"/>
      <c r="F185" s="5"/>
      <c r="G185" s="5" t="s">
        <v>20</v>
      </c>
      <c r="H185" s="2" t="s">
        <v>288</v>
      </c>
      <c r="I185" s="9" t="s">
        <v>308</v>
      </c>
      <c r="J185" s="9"/>
      <c r="K185" s="511"/>
      <c r="L185" s="512"/>
      <c r="M185" s="3"/>
      <c r="N185" s="85"/>
      <c r="O185" s="32"/>
    </row>
    <row r="186" spans="1:15" hidden="1">
      <c r="A186" s="25" t="s">
        <v>1561</v>
      </c>
      <c r="B186" s="25" t="s">
        <v>1561</v>
      </c>
      <c r="C186" s="26"/>
      <c r="D186" s="7"/>
      <c r="E186" s="33"/>
      <c r="F186" s="16"/>
      <c r="G186" s="16"/>
      <c r="H186" s="17" t="s">
        <v>2064</v>
      </c>
      <c r="I186" s="18"/>
      <c r="J186" s="18"/>
      <c r="K186" s="517"/>
      <c r="L186" s="518"/>
      <c r="M186" s="55"/>
      <c r="N186" s="55"/>
      <c r="O186" s="33"/>
    </row>
    <row r="187" spans="1:15" ht="30" hidden="1">
      <c r="A187" s="25" t="s">
        <v>1561</v>
      </c>
      <c r="B187" s="25" t="s">
        <v>1561</v>
      </c>
      <c r="C187" s="2" t="s">
        <v>1118</v>
      </c>
      <c r="D187" s="7" t="s">
        <v>172</v>
      </c>
      <c r="E187" s="484" t="str">
        <f>"Q"&amp;$E$175+1&amp;"-1"</f>
        <v>Q16-1</v>
      </c>
      <c r="F187" s="27"/>
      <c r="G187" s="27"/>
      <c r="H187" s="15" t="s">
        <v>1119</v>
      </c>
      <c r="I187" s="28"/>
      <c r="J187" s="28"/>
      <c r="K187" s="797" t="s">
        <v>284</v>
      </c>
      <c r="L187" s="798"/>
      <c r="M187" s="15" t="s">
        <v>1644</v>
      </c>
      <c r="N187" s="15" t="s">
        <v>1120</v>
      </c>
      <c r="O187" s="484" t="s">
        <v>2028</v>
      </c>
    </row>
    <row r="188" spans="1:15" hidden="1">
      <c r="A188" s="25" t="s">
        <v>1561</v>
      </c>
      <c r="B188" s="25" t="s">
        <v>1561</v>
      </c>
      <c r="C188" s="2" t="s">
        <v>25</v>
      </c>
      <c r="D188" s="7"/>
      <c r="E188" s="32"/>
      <c r="F188" s="5"/>
      <c r="G188" s="5"/>
      <c r="H188" s="14" t="s">
        <v>1121</v>
      </c>
      <c r="I188" s="8"/>
      <c r="J188" s="8"/>
      <c r="K188" s="513"/>
      <c r="L188" s="514"/>
      <c r="M188" s="4"/>
      <c r="N188" s="4"/>
      <c r="O188" s="32"/>
    </row>
    <row r="189" spans="1:15" ht="121.5" hidden="1" customHeight="1">
      <c r="A189" s="25" t="s">
        <v>1561</v>
      </c>
      <c r="B189" s="25" t="s">
        <v>1561</v>
      </c>
      <c r="C189" s="2"/>
      <c r="D189" s="7"/>
      <c r="E189" s="32"/>
      <c r="F189" s="5"/>
      <c r="G189" s="5"/>
      <c r="H189" s="14" t="s">
        <v>286</v>
      </c>
      <c r="I189" s="96"/>
      <c r="J189" s="96"/>
      <c r="K189" s="503"/>
      <c r="L189" s="504"/>
      <c r="M189" s="91"/>
      <c r="N189" s="91"/>
      <c r="O189" s="32"/>
    </row>
    <row r="190" spans="1:15" hidden="1">
      <c r="A190" s="25" t="s">
        <v>1561</v>
      </c>
      <c r="B190" s="25" t="s">
        <v>1561</v>
      </c>
      <c r="C190" s="26"/>
      <c r="D190" s="7"/>
      <c r="E190" s="32"/>
      <c r="F190" s="5" t="s">
        <v>399</v>
      </c>
      <c r="G190" s="5" t="s">
        <v>35</v>
      </c>
      <c r="H190" s="2" t="s">
        <v>400</v>
      </c>
      <c r="I190" s="9"/>
      <c r="J190" s="9"/>
      <c r="K190" s="511"/>
      <c r="L190" s="512"/>
      <c r="M190" s="3"/>
      <c r="N190" s="262"/>
      <c r="O190" s="32"/>
    </row>
    <row r="191" spans="1:15" hidden="1">
      <c r="A191" s="25" t="s">
        <v>1561</v>
      </c>
      <c r="B191" s="25" t="s">
        <v>1561</v>
      </c>
      <c r="C191" s="26"/>
      <c r="D191" s="7"/>
      <c r="E191" s="32"/>
      <c r="F191" s="5" t="s">
        <v>399</v>
      </c>
      <c r="G191" s="5" t="s">
        <v>170</v>
      </c>
      <c r="H191" s="2" t="s">
        <v>1122</v>
      </c>
      <c r="I191" s="9"/>
      <c r="J191" s="9"/>
      <c r="K191" s="511"/>
      <c r="L191" s="512"/>
      <c r="M191" s="3"/>
      <c r="N191" s="262"/>
      <c r="O191" s="32"/>
    </row>
    <row r="192" spans="1:15" hidden="1">
      <c r="A192" s="25" t="s">
        <v>1561</v>
      </c>
      <c r="B192" s="25" t="s">
        <v>1561</v>
      </c>
      <c r="C192" s="26"/>
      <c r="D192" s="7"/>
      <c r="E192" s="32"/>
      <c r="F192" s="5" t="s">
        <v>399</v>
      </c>
      <c r="G192" s="5" t="s">
        <v>11</v>
      </c>
      <c r="H192" s="2" t="s">
        <v>1123</v>
      </c>
      <c r="I192" s="9"/>
      <c r="J192" s="9"/>
      <c r="K192" s="511"/>
      <c r="L192" s="512"/>
      <c r="M192" s="3"/>
      <c r="N192" s="262"/>
      <c r="O192" s="32"/>
    </row>
    <row r="193" spans="1:15" hidden="1">
      <c r="A193" s="25" t="s">
        <v>1561</v>
      </c>
      <c r="B193" s="25" t="s">
        <v>1561</v>
      </c>
      <c r="C193" s="26"/>
      <c r="D193" s="7"/>
      <c r="E193" s="32"/>
      <c r="F193" s="5" t="s">
        <v>399</v>
      </c>
      <c r="G193" s="5" t="s">
        <v>12</v>
      </c>
      <c r="H193" s="2" t="s">
        <v>401</v>
      </c>
      <c r="I193" s="9"/>
      <c r="J193" s="9"/>
      <c r="K193" s="511"/>
      <c r="L193" s="512"/>
      <c r="M193" s="3"/>
      <c r="N193" s="531"/>
      <c r="O193" s="32"/>
    </row>
    <row r="194" spans="1:15" hidden="1">
      <c r="A194" s="25" t="s">
        <v>1561</v>
      </c>
      <c r="B194" s="25" t="s">
        <v>1561</v>
      </c>
      <c r="C194" s="26"/>
      <c r="D194" s="7"/>
      <c r="E194" s="32"/>
      <c r="F194" s="5"/>
      <c r="G194" s="5" t="s">
        <v>9</v>
      </c>
      <c r="H194" s="2" t="s">
        <v>1559</v>
      </c>
      <c r="I194" s="9"/>
      <c r="J194" s="9"/>
      <c r="K194" s="511"/>
      <c r="L194" s="512"/>
      <c r="M194" s="56"/>
      <c r="N194" s="2" t="s">
        <v>1782</v>
      </c>
      <c r="O194" s="32"/>
    </row>
    <row r="195" spans="1:15" hidden="1">
      <c r="A195" s="25" t="s">
        <v>1561</v>
      </c>
      <c r="B195" s="25" t="s">
        <v>1561</v>
      </c>
      <c r="C195" s="26"/>
      <c r="D195" s="7"/>
      <c r="E195" s="32"/>
      <c r="F195" s="5"/>
      <c r="G195" s="5" t="s">
        <v>36</v>
      </c>
      <c r="H195" s="2" t="s">
        <v>1124</v>
      </c>
      <c r="I195" s="9"/>
      <c r="J195" s="9"/>
      <c r="K195" s="511"/>
      <c r="L195" s="512"/>
      <c r="M195" s="56"/>
      <c r="N195" s="2"/>
      <c r="O195" s="32"/>
    </row>
    <row r="196" spans="1:15" hidden="1">
      <c r="A196" s="25" t="s">
        <v>1561</v>
      </c>
      <c r="B196" s="25" t="s">
        <v>1561</v>
      </c>
      <c r="C196" s="26"/>
      <c r="D196" s="7"/>
      <c r="E196" s="32"/>
      <c r="F196" s="5"/>
      <c r="G196" s="5" t="s">
        <v>37</v>
      </c>
      <c r="H196" s="2" t="s">
        <v>1125</v>
      </c>
      <c r="I196" s="9"/>
      <c r="J196" s="9"/>
      <c r="K196" s="511"/>
      <c r="L196" s="512"/>
      <c r="M196" s="56"/>
      <c r="N196" s="2"/>
      <c r="O196" s="32"/>
    </row>
    <row r="197" spans="1:15" hidden="1">
      <c r="A197" s="25" t="s">
        <v>1561</v>
      </c>
      <c r="B197" s="25" t="s">
        <v>1561</v>
      </c>
      <c r="C197" s="26"/>
      <c r="D197" s="7"/>
      <c r="E197" s="32"/>
      <c r="F197" s="5"/>
      <c r="G197" s="5" t="s">
        <v>14</v>
      </c>
      <c r="H197" s="2" t="s">
        <v>1126</v>
      </c>
      <c r="I197" s="9"/>
      <c r="J197" s="9"/>
      <c r="K197" s="511"/>
      <c r="L197" s="512"/>
      <c r="M197" s="56"/>
      <c r="N197" s="2"/>
      <c r="O197" s="32"/>
    </row>
    <row r="198" spans="1:15" hidden="1">
      <c r="A198" s="25" t="s">
        <v>1561</v>
      </c>
      <c r="B198" s="25" t="s">
        <v>1561</v>
      </c>
      <c r="C198" s="26"/>
      <c r="D198" s="7"/>
      <c r="E198" s="32"/>
      <c r="F198" s="5"/>
      <c r="G198" s="5" t="s">
        <v>9</v>
      </c>
      <c r="H198" s="2" t="s">
        <v>1560</v>
      </c>
      <c r="I198" s="9"/>
      <c r="J198" s="9"/>
      <c r="K198" s="511"/>
      <c r="L198" s="512"/>
      <c r="M198" s="56"/>
      <c r="N198" s="2" t="s">
        <v>1782</v>
      </c>
      <c r="O198" s="32"/>
    </row>
    <row r="199" spans="1:15" ht="30" hidden="1">
      <c r="A199" s="25" t="s">
        <v>1561</v>
      </c>
      <c r="B199" s="25" t="s">
        <v>1561</v>
      </c>
      <c r="C199" s="26"/>
      <c r="D199" s="7"/>
      <c r="E199" s="32"/>
      <c r="F199" s="5"/>
      <c r="G199" s="5" t="s">
        <v>15</v>
      </c>
      <c r="H199" s="2" t="s">
        <v>1127</v>
      </c>
      <c r="I199" s="9"/>
      <c r="J199" s="9"/>
      <c r="K199" s="511"/>
      <c r="L199" s="512"/>
      <c r="M199" s="3"/>
      <c r="N199" s="2"/>
      <c r="O199" s="32"/>
    </row>
    <row r="200" spans="1:15" hidden="1">
      <c r="A200" s="25" t="s">
        <v>1561</v>
      </c>
      <c r="B200" s="25" t="s">
        <v>1561</v>
      </c>
      <c r="C200" s="26"/>
      <c r="D200" s="7"/>
      <c r="E200" s="32"/>
      <c r="F200" s="5"/>
      <c r="G200" s="5" t="s">
        <v>16</v>
      </c>
      <c r="H200" s="2" t="s">
        <v>215</v>
      </c>
      <c r="I200" s="9"/>
      <c r="J200" s="9"/>
      <c r="K200" s="511"/>
      <c r="L200" s="512"/>
      <c r="M200" s="3"/>
      <c r="N200" s="2"/>
      <c r="O200" s="32"/>
    </row>
    <row r="201" spans="1:15" hidden="1">
      <c r="A201" s="25" t="s">
        <v>1561</v>
      </c>
      <c r="B201" s="25" t="s">
        <v>1561</v>
      </c>
      <c r="C201" s="26"/>
      <c r="D201" s="7"/>
      <c r="E201" s="32"/>
      <c r="F201" s="5"/>
      <c r="G201" s="5" t="s">
        <v>17</v>
      </c>
      <c r="H201" s="2" t="s">
        <v>1128</v>
      </c>
      <c r="I201" s="9"/>
      <c r="J201" s="9"/>
      <c r="K201" s="511"/>
      <c r="L201" s="512"/>
      <c r="M201" s="3"/>
      <c r="N201" s="2"/>
      <c r="O201" s="32"/>
    </row>
    <row r="202" spans="1:15" ht="30" hidden="1">
      <c r="A202" s="25" t="s">
        <v>1561</v>
      </c>
      <c r="B202" s="25" t="s">
        <v>1561</v>
      </c>
      <c r="C202" s="2" t="s">
        <v>1118</v>
      </c>
      <c r="D202" s="7" t="s">
        <v>172</v>
      </c>
      <c r="E202" s="484" t="str">
        <f>"Q"&amp;E175+1&amp;"-2"</f>
        <v>Q16-2</v>
      </c>
      <c r="F202" s="27"/>
      <c r="G202" s="27"/>
      <c r="H202" s="15" t="s">
        <v>1129</v>
      </c>
      <c r="I202" s="28"/>
      <c r="J202" s="28"/>
      <c r="K202" s="797" t="s">
        <v>284</v>
      </c>
      <c r="L202" s="798"/>
      <c r="M202" s="15" t="s">
        <v>1644</v>
      </c>
      <c r="N202" s="15" t="s">
        <v>1120</v>
      </c>
      <c r="O202" s="484" t="s">
        <v>2029</v>
      </c>
    </row>
    <row r="203" spans="1:15" hidden="1">
      <c r="A203" s="25" t="s">
        <v>1561</v>
      </c>
      <c r="B203" s="25" t="s">
        <v>1561</v>
      </c>
      <c r="C203" s="2" t="s">
        <v>25</v>
      </c>
      <c r="D203" s="7"/>
      <c r="E203" s="32"/>
      <c r="F203" s="5"/>
      <c r="G203" s="5"/>
      <c r="H203" s="14" t="s">
        <v>1121</v>
      </c>
      <c r="I203" s="8"/>
      <c r="J203" s="8"/>
      <c r="K203" s="513"/>
      <c r="L203" s="514"/>
      <c r="M203" s="4"/>
      <c r="N203" s="4"/>
      <c r="O203" s="32"/>
    </row>
    <row r="204" spans="1:15" ht="121.5" hidden="1" customHeight="1">
      <c r="A204" s="25" t="s">
        <v>1561</v>
      </c>
      <c r="B204" s="25" t="s">
        <v>1561</v>
      </c>
      <c r="C204" s="2"/>
      <c r="D204" s="7"/>
      <c r="E204" s="32"/>
      <c r="F204" s="5"/>
      <c r="G204" s="5"/>
      <c r="H204" s="14" t="s">
        <v>286</v>
      </c>
      <c r="I204" s="96"/>
      <c r="J204" s="96"/>
      <c r="K204" s="503"/>
      <c r="L204" s="504"/>
      <c r="M204" s="91"/>
      <c r="N204" s="91"/>
      <c r="O204" s="32"/>
    </row>
    <row r="205" spans="1:15" hidden="1">
      <c r="A205" s="25" t="s">
        <v>1561</v>
      </c>
      <c r="B205" s="25" t="s">
        <v>1561</v>
      </c>
      <c r="C205" s="26"/>
      <c r="D205" s="7"/>
      <c r="E205" s="32"/>
      <c r="F205" s="5" t="s">
        <v>399</v>
      </c>
      <c r="G205" s="5" t="s">
        <v>35</v>
      </c>
      <c r="H205" s="2" t="s">
        <v>1130</v>
      </c>
      <c r="I205" s="9"/>
      <c r="J205" s="9"/>
      <c r="K205" s="511"/>
      <c r="L205" s="512"/>
      <c r="M205" s="3"/>
      <c r="N205" s="262"/>
      <c r="O205" s="32"/>
    </row>
    <row r="206" spans="1:15" hidden="1">
      <c r="A206" s="25" t="s">
        <v>1561</v>
      </c>
      <c r="B206" s="25" t="s">
        <v>1561</v>
      </c>
      <c r="C206" s="26"/>
      <c r="D206" s="7"/>
      <c r="E206" s="32"/>
      <c r="F206" s="5" t="s">
        <v>399</v>
      </c>
      <c r="G206" s="5" t="s">
        <v>170</v>
      </c>
      <c r="H206" s="2" t="s">
        <v>1131</v>
      </c>
      <c r="I206" s="9"/>
      <c r="J206" s="9"/>
      <c r="K206" s="511"/>
      <c r="L206" s="512"/>
      <c r="M206" s="3"/>
      <c r="N206" s="262"/>
      <c r="O206" s="32"/>
    </row>
    <row r="207" spans="1:15" hidden="1">
      <c r="A207" s="25" t="s">
        <v>1561</v>
      </c>
      <c r="B207" s="25" t="s">
        <v>1561</v>
      </c>
      <c r="C207" s="26"/>
      <c r="D207" s="7"/>
      <c r="E207" s="32"/>
      <c r="F207" s="5" t="s">
        <v>399</v>
      </c>
      <c r="G207" s="5" t="s">
        <v>11</v>
      </c>
      <c r="H207" s="2" t="s">
        <v>1132</v>
      </c>
      <c r="I207" s="9"/>
      <c r="J207" s="9"/>
      <c r="K207" s="511"/>
      <c r="L207" s="512"/>
      <c r="M207" s="3"/>
      <c r="N207" s="262"/>
      <c r="O207" s="32"/>
    </row>
    <row r="208" spans="1:15" hidden="1">
      <c r="A208" s="25" t="s">
        <v>1561</v>
      </c>
      <c r="B208" s="25" t="s">
        <v>1561</v>
      </c>
      <c r="C208" s="26"/>
      <c r="D208" s="7"/>
      <c r="E208" s="32"/>
      <c r="F208" s="5" t="s">
        <v>399</v>
      </c>
      <c r="G208" s="5" t="s">
        <v>12</v>
      </c>
      <c r="H208" s="2" t="s">
        <v>1133</v>
      </c>
      <c r="I208" s="9"/>
      <c r="J208" s="9"/>
      <c r="K208" s="511"/>
      <c r="L208" s="512"/>
      <c r="M208" s="3"/>
      <c r="N208" s="531"/>
      <c r="O208" s="32"/>
    </row>
    <row r="209" spans="1:15" hidden="1">
      <c r="A209" s="25" t="s">
        <v>1561</v>
      </c>
      <c r="B209" s="25" t="s">
        <v>1561</v>
      </c>
      <c r="C209" s="26"/>
      <c r="D209" s="7"/>
      <c r="E209" s="32"/>
      <c r="F209" s="5"/>
      <c r="G209" s="5" t="s">
        <v>9</v>
      </c>
      <c r="H209" s="2" t="s">
        <v>1559</v>
      </c>
      <c r="I209" s="9"/>
      <c r="J209" s="9"/>
      <c r="K209" s="511"/>
      <c r="L209" s="512"/>
      <c r="M209" s="56"/>
      <c r="N209" s="2" t="s">
        <v>1782</v>
      </c>
      <c r="O209" s="32"/>
    </row>
    <row r="210" spans="1:15" hidden="1">
      <c r="A210" s="25" t="s">
        <v>1561</v>
      </c>
      <c r="B210" s="25" t="s">
        <v>1561</v>
      </c>
      <c r="C210" s="26"/>
      <c r="D210" s="7"/>
      <c r="E210" s="32"/>
      <c r="F210" s="5"/>
      <c r="G210" s="5" t="s">
        <v>36</v>
      </c>
      <c r="H210" s="2" t="s">
        <v>1124</v>
      </c>
      <c r="I210" s="9"/>
      <c r="J210" s="9"/>
      <c r="K210" s="511"/>
      <c r="L210" s="512"/>
      <c r="M210" s="56"/>
      <c r="N210" s="2"/>
      <c r="O210" s="32"/>
    </row>
    <row r="211" spans="1:15" hidden="1">
      <c r="A211" s="25" t="s">
        <v>1561</v>
      </c>
      <c r="B211" s="25" t="s">
        <v>1561</v>
      </c>
      <c r="C211" s="26"/>
      <c r="D211" s="7"/>
      <c r="E211" s="32"/>
      <c r="F211" s="5"/>
      <c r="G211" s="5" t="s">
        <v>37</v>
      </c>
      <c r="H211" s="2" t="s">
        <v>1125</v>
      </c>
      <c r="I211" s="9"/>
      <c r="J211" s="9"/>
      <c r="K211" s="511"/>
      <c r="L211" s="512"/>
      <c r="M211" s="56"/>
      <c r="N211" s="2"/>
      <c r="O211" s="32"/>
    </row>
    <row r="212" spans="1:15" hidden="1">
      <c r="A212" s="25" t="s">
        <v>1561</v>
      </c>
      <c r="B212" s="25" t="s">
        <v>1561</v>
      </c>
      <c r="C212" s="26"/>
      <c r="D212" s="7"/>
      <c r="E212" s="32"/>
      <c r="F212" s="5"/>
      <c r="G212" s="5" t="s">
        <v>14</v>
      </c>
      <c r="H212" s="2" t="s">
        <v>1126</v>
      </c>
      <c r="I212" s="9"/>
      <c r="J212" s="9"/>
      <c r="K212" s="511"/>
      <c r="L212" s="512"/>
      <c r="M212" s="56"/>
      <c r="N212" s="2"/>
      <c r="O212" s="32"/>
    </row>
    <row r="213" spans="1:15" hidden="1">
      <c r="A213" s="25" t="s">
        <v>1561</v>
      </c>
      <c r="B213" s="25" t="s">
        <v>1561</v>
      </c>
      <c r="C213" s="26"/>
      <c r="D213" s="7"/>
      <c r="E213" s="32"/>
      <c r="F213" s="5"/>
      <c r="G213" s="5" t="s">
        <v>9</v>
      </c>
      <c r="H213" s="2" t="s">
        <v>1560</v>
      </c>
      <c r="I213" s="9"/>
      <c r="J213" s="9"/>
      <c r="K213" s="511"/>
      <c r="L213" s="512"/>
      <c r="M213" s="56"/>
      <c r="N213" s="2" t="s">
        <v>1782</v>
      </c>
      <c r="O213" s="32"/>
    </row>
    <row r="214" spans="1:15" ht="30" hidden="1">
      <c r="A214" s="25" t="s">
        <v>1561</v>
      </c>
      <c r="B214" s="25" t="s">
        <v>1561</v>
      </c>
      <c r="C214" s="26"/>
      <c r="D214" s="7"/>
      <c r="E214" s="32"/>
      <c r="F214" s="5"/>
      <c r="G214" s="5" t="s">
        <v>15</v>
      </c>
      <c r="H214" s="2" t="s">
        <v>1127</v>
      </c>
      <c r="I214" s="9"/>
      <c r="J214" s="9"/>
      <c r="K214" s="511"/>
      <c r="L214" s="512"/>
      <c r="M214" s="3"/>
      <c r="N214" s="2"/>
      <c r="O214" s="32"/>
    </row>
    <row r="215" spans="1:15" hidden="1">
      <c r="A215" s="25" t="s">
        <v>1561</v>
      </c>
      <c r="B215" s="25" t="s">
        <v>1561</v>
      </c>
      <c r="C215" s="26"/>
      <c r="D215" s="7"/>
      <c r="E215" s="32"/>
      <c r="F215" s="5"/>
      <c r="G215" s="5" t="s">
        <v>16</v>
      </c>
      <c r="H215" s="2" t="s">
        <v>215</v>
      </c>
      <c r="I215" s="9"/>
      <c r="J215" s="9"/>
      <c r="K215" s="511"/>
      <c r="L215" s="512"/>
      <c r="M215" s="3"/>
      <c r="N215" s="2"/>
      <c r="O215" s="32"/>
    </row>
    <row r="216" spans="1:15" hidden="1">
      <c r="A216" s="25" t="s">
        <v>1561</v>
      </c>
      <c r="B216" s="25" t="s">
        <v>1561</v>
      </c>
      <c r="C216" s="26"/>
      <c r="D216" s="7"/>
      <c r="E216" s="32"/>
      <c r="F216" s="5"/>
      <c r="G216" s="5" t="s">
        <v>17</v>
      </c>
      <c r="H216" s="2" t="s">
        <v>1128</v>
      </c>
      <c r="I216" s="9"/>
      <c r="J216" s="9"/>
      <c r="K216" s="511"/>
      <c r="L216" s="512"/>
      <c r="M216" s="3"/>
      <c r="N216" s="2"/>
      <c r="O216" s="32"/>
    </row>
    <row r="217" spans="1:15" ht="30" hidden="1">
      <c r="A217" s="25" t="s">
        <v>1561</v>
      </c>
      <c r="B217" s="25" t="s">
        <v>1561</v>
      </c>
      <c r="C217" s="2" t="s">
        <v>1118</v>
      </c>
      <c r="D217" s="7" t="s">
        <v>172</v>
      </c>
      <c r="E217" s="484" t="str">
        <f>"Q"&amp;E175+1&amp;"-3"</f>
        <v>Q16-3</v>
      </c>
      <c r="F217" s="27"/>
      <c r="G217" s="27"/>
      <c r="H217" s="15" t="s">
        <v>1134</v>
      </c>
      <c r="I217" s="28"/>
      <c r="J217" s="28"/>
      <c r="K217" s="797" t="s">
        <v>284</v>
      </c>
      <c r="L217" s="798"/>
      <c r="M217" s="15" t="s">
        <v>1644</v>
      </c>
      <c r="N217" s="15" t="s">
        <v>1120</v>
      </c>
      <c r="O217" s="484" t="s">
        <v>2030</v>
      </c>
    </row>
    <row r="218" spans="1:15" hidden="1">
      <c r="A218" s="25" t="s">
        <v>1561</v>
      </c>
      <c r="B218" s="25" t="s">
        <v>1561</v>
      </c>
      <c r="C218" s="2" t="s">
        <v>25</v>
      </c>
      <c r="D218" s="7"/>
      <c r="E218" s="32"/>
      <c r="F218" s="5"/>
      <c r="G218" s="5"/>
      <c r="H218" s="14" t="s">
        <v>1121</v>
      </c>
      <c r="I218" s="8"/>
      <c r="J218" s="8"/>
      <c r="K218" s="513"/>
      <c r="L218" s="514"/>
      <c r="M218" s="4"/>
      <c r="N218" s="4"/>
      <c r="O218" s="32"/>
    </row>
    <row r="219" spans="1:15" ht="121.5" hidden="1" customHeight="1">
      <c r="A219" s="25" t="s">
        <v>1561</v>
      </c>
      <c r="B219" s="25" t="s">
        <v>1561</v>
      </c>
      <c r="C219" s="2"/>
      <c r="D219" s="7"/>
      <c r="E219" s="32"/>
      <c r="F219" s="5"/>
      <c r="G219" s="5"/>
      <c r="H219" s="14" t="s">
        <v>286</v>
      </c>
      <c r="I219" s="96"/>
      <c r="J219" s="96"/>
      <c r="K219" s="503"/>
      <c r="L219" s="504"/>
      <c r="M219" s="91"/>
      <c r="N219" s="91"/>
      <c r="O219" s="32"/>
    </row>
    <row r="220" spans="1:15" hidden="1">
      <c r="A220" s="25" t="s">
        <v>1561</v>
      </c>
      <c r="B220" s="25" t="s">
        <v>1561</v>
      </c>
      <c r="C220" s="26"/>
      <c r="D220" s="7"/>
      <c r="E220" s="32"/>
      <c r="F220" s="5" t="s">
        <v>399</v>
      </c>
      <c r="G220" s="5" t="s">
        <v>35</v>
      </c>
      <c r="H220" s="2" t="s">
        <v>1135</v>
      </c>
      <c r="I220" s="9"/>
      <c r="J220" s="9"/>
      <c r="K220" s="511"/>
      <c r="L220" s="512"/>
      <c r="M220" s="3"/>
      <c r="N220" s="262"/>
      <c r="O220" s="32"/>
    </row>
    <row r="221" spans="1:15" hidden="1">
      <c r="A221" s="25" t="s">
        <v>1561</v>
      </c>
      <c r="B221" s="25" t="s">
        <v>1561</v>
      </c>
      <c r="C221" s="26"/>
      <c r="D221" s="7"/>
      <c r="E221" s="32"/>
      <c r="F221" s="5" t="s">
        <v>399</v>
      </c>
      <c r="G221" s="5" t="s">
        <v>170</v>
      </c>
      <c r="H221" s="2" t="s">
        <v>1136</v>
      </c>
      <c r="I221" s="9"/>
      <c r="J221" s="9"/>
      <c r="K221" s="511"/>
      <c r="L221" s="512"/>
      <c r="M221" s="3"/>
      <c r="N221" s="262"/>
      <c r="O221" s="32"/>
    </row>
    <row r="222" spans="1:15" hidden="1">
      <c r="A222" s="25" t="s">
        <v>1561</v>
      </c>
      <c r="B222" s="25" t="s">
        <v>1561</v>
      </c>
      <c r="C222" s="26"/>
      <c r="D222" s="7"/>
      <c r="E222" s="32"/>
      <c r="F222" s="5" t="s">
        <v>399</v>
      </c>
      <c r="G222" s="5" t="s">
        <v>11</v>
      </c>
      <c r="H222" s="2" t="s">
        <v>1137</v>
      </c>
      <c r="I222" s="9"/>
      <c r="J222" s="9"/>
      <c r="K222" s="511"/>
      <c r="L222" s="512"/>
      <c r="M222" s="3"/>
      <c r="N222" s="262"/>
      <c r="O222" s="32"/>
    </row>
    <row r="223" spans="1:15" hidden="1">
      <c r="A223" s="25" t="s">
        <v>1561</v>
      </c>
      <c r="B223" s="25" t="s">
        <v>1561</v>
      </c>
      <c r="C223" s="26"/>
      <c r="D223" s="7"/>
      <c r="E223" s="32"/>
      <c r="F223" s="5"/>
      <c r="G223" s="5" t="s">
        <v>9</v>
      </c>
      <c r="H223" s="2" t="s">
        <v>1559</v>
      </c>
      <c r="I223" s="9"/>
      <c r="J223" s="9"/>
      <c r="K223" s="511"/>
      <c r="L223" s="512"/>
      <c r="M223" s="56"/>
      <c r="N223" s="2" t="s">
        <v>1782</v>
      </c>
      <c r="O223" s="32"/>
    </row>
    <row r="224" spans="1:15" hidden="1">
      <c r="A224" s="25" t="s">
        <v>1561</v>
      </c>
      <c r="B224" s="25" t="s">
        <v>1561</v>
      </c>
      <c r="C224" s="26"/>
      <c r="D224" s="7"/>
      <c r="E224" s="32"/>
      <c r="F224" s="5"/>
      <c r="G224" s="5" t="s">
        <v>36</v>
      </c>
      <c r="H224" s="2" t="s">
        <v>1124</v>
      </c>
      <c r="I224" s="9"/>
      <c r="J224" s="9"/>
      <c r="K224" s="511"/>
      <c r="L224" s="512"/>
      <c r="M224" s="56"/>
      <c r="N224" s="2"/>
      <c r="O224" s="32"/>
    </row>
    <row r="225" spans="1:15" hidden="1">
      <c r="A225" s="25" t="s">
        <v>1561</v>
      </c>
      <c r="B225" s="25" t="s">
        <v>1561</v>
      </c>
      <c r="C225" s="26"/>
      <c r="D225" s="7"/>
      <c r="E225" s="32"/>
      <c r="F225" s="5"/>
      <c r="G225" s="5" t="s">
        <v>37</v>
      </c>
      <c r="H225" s="2" t="s">
        <v>1125</v>
      </c>
      <c r="I225" s="9"/>
      <c r="J225" s="9"/>
      <c r="K225" s="511"/>
      <c r="L225" s="512"/>
      <c r="M225" s="56"/>
      <c r="N225" s="2"/>
      <c r="O225" s="32"/>
    </row>
    <row r="226" spans="1:15" hidden="1">
      <c r="A226" s="25" t="s">
        <v>1561</v>
      </c>
      <c r="B226" s="25" t="s">
        <v>1561</v>
      </c>
      <c r="C226" s="26"/>
      <c r="D226" s="7"/>
      <c r="E226" s="32"/>
      <c r="F226" s="5"/>
      <c r="G226" s="5" t="s">
        <v>14</v>
      </c>
      <c r="H226" s="2" t="s">
        <v>1126</v>
      </c>
      <c r="I226" s="9"/>
      <c r="J226" s="9"/>
      <c r="K226" s="511"/>
      <c r="L226" s="512"/>
      <c r="M226" s="56"/>
      <c r="N226" s="2"/>
      <c r="O226" s="32"/>
    </row>
    <row r="227" spans="1:15" hidden="1">
      <c r="A227" s="25" t="s">
        <v>1561</v>
      </c>
      <c r="B227" s="25" t="s">
        <v>1561</v>
      </c>
      <c r="C227" s="26"/>
      <c r="D227" s="7"/>
      <c r="E227" s="32"/>
      <c r="F227" s="5"/>
      <c r="G227" s="5" t="s">
        <v>9</v>
      </c>
      <c r="H227" s="2" t="s">
        <v>1560</v>
      </c>
      <c r="I227" s="9"/>
      <c r="J227" s="9"/>
      <c r="K227" s="511"/>
      <c r="L227" s="512"/>
      <c r="M227" s="56"/>
      <c r="N227" s="2" t="s">
        <v>1782</v>
      </c>
      <c r="O227" s="32"/>
    </row>
    <row r="228" spans="1:15" ht="30" hidden="1">
      <c r="A228" s="25" t="s">
        <v>1561</v>
      </c>
      <c r="B228" s="25" t="s">
        <v>1561</v>
      </c>
      <c r="C228" s="26"/>
      <c r="D228" s="7"/>
      <c r="E228" s="32"/>
      <c r="F228" s="5"/>
      <c r="G228" s="5" t="s">
        <v>15</v>
      </c>
      <c r="H228" s="2" t="s">
        <v>1127</v>
      </c>
      <c r="I228" s="9"/>
      <c r="J228" s="9"/>
      <c r="K228" s="511"/>
      <c r="L228" s="512"/>
      <c r="M228" s="3"/>
      <c r="N228" s="2"/>
      <c r="O228" s="32"/>
    </row>
    <row r="229" spans="1:15" hidden="1">
      <c r="A229" s="25" t="s">
        <v>1561</v>
      </c>
      <c r="B229" s="25" t="s">
        <v>1561</v>
      </c>
      <c r="C229" s="26"/>
      <c r="D229" s="7"/>
      <c r="E229" s="32"/>
      <c r="F229" s="5"/>
      <c r="G229" s="5" t="s">
        <v>16</v>
      </c>
      <c r="H229" s="2" t="s">
        <v>215</v>
      </c>
      <c r="I229" s="9"/>
      <c r="J229" s="9"/>
      <c r="K229" s="511"/>
      <c r="L229" s="512"/>
      <c r="M229" s="3"/>
      <c r="N229" s="2"/>
      <c r="O229" s="32"/>
    </row>
    <row r="230" spans="1:15" hidden="1">
      <c r="A230" s="25" t="s">
        <v>1561</v>
      </c>
      <c r="B230" s="25" t="s">
        <v>1561</v>
      </c>
      <c r="C230" s="26"/>
      <c r="D230" s="7"/>
      <c r="E230" s="32"/>
      <c r="F230" s="5"/>
      <c r="G230" s="5" t="s">
        <v>17</v>
      </c>
      <c r="H230" s="2" t="s">
        <v>1128</v>
      </c>
      <c r="I230" s="9"/>
      <c r="J230" s="9"/>
      <c r="K230" s="511"/>
      <c r="L230" s="512"/>
      <c r="M230" s="3"/>
      <c r="N230" s="2"/>
      <c r="O230" s="32"/>
    </row>
    <row r="231" spans="1:15" hidden="1">
      <c r="A231" s="25" t="s">
        <v>1561</v>
      </c>
      <c r="B231" s="25" t="s">
        <v>1561</v>
      </c>
      <c r="C231" s="2" t="s">
        <v>167</v>
      </c>
      <c r="D231" s="7" t="s">
        <v>171</v>
      </c>
      <c r="E231" s="31">
        <f>E175+2</f>
        <v>17</v>
      </c>
      <c r="F231" s="27"/>
      <c r="G231" s="27"/>
      <c r="H231" s="15" t="s">
        <v>292</v>
      </c>
      <c r="I231" s="28"/>
      <c r="J231" s="28"/>
      <c r="K231" s="797" t="s">
        <v>284</v>
      </c>
      <c r="L231" s="798"/>
      <c r="M231" s="15"/>
      <c r="N231" s="29"/>
      <c r="O231" s="31">
        <v>17</v>
      </c>
    </row>
    <row r="232" spans="1:15" hidden="1">
      <c r="A232" s="25" t="s">
        <v>1561</v>
      </c>
      <c r="B232" s="25" t="s">
        <v>1561</v>
      </c>
      <c r="C232" s="2" t="s">
        <v>1118</v>
      </c>
      <c r="D232" s="7"/>
      <c r="E232" s="32"/>
      <c r="F232" s="5"/>
      <c r="G232" s="5"/>
      <c r="H232" s="4" t="s">
        <v>0</v>
      </c>
      <c r="I232" s="13"/>
      <c r="J232" s="13"/>
      <c r="K232" s="513"/>
      <c r="L232" s="514"/>
      <c r="M232" s="14"/>
      <c r="N232" s="4"/>
      <c r="O232" s="32"/>
    </row>
    <row r="233" spans="1:15" ht="132" hidden="1" customHeight="1">
      <c r="A233" s="25" t="s">
        <v>1561</v>
      </c>
      <c r="B233" s="25" t="s">
        <v>1561</v>
      </c>
      <c r="C233" s="2" t="s">
        <v>25</v>
      </c>
      <c r="D233" s="7"/>
      <c r="E233" s="32"/>
      <c r="F233" s="5"/>
      <c r="G233" s="5"/>
      <c r="H233" s="14" t="s">
        <v>286</v>
      </c>
      <c r="I233" s="13"/>
      <c r="J233" s="13"/>
      <c r="K233" s="513"/>
      <c r="L233" s="514"/>
      <c r="M233" s="14"/>
      <c r="N233" s="91"/>
      <c r="O233" s="32"/>
    </row>
    <row r="234" spans="1:15" hidden="1">
      <c r="A234" s="25" t="s">
        <v>1561</v>
      </c>
      <c r="B234" s="25" t="s">
        <v>1561</v>
      </c>
      <c r="C234" s="26"/>
      <c r="D234" s="7"/>
      <c r="E234" s="32"/>
      <c r="F234" s="5"/>
      <c r="G234" s="5" t="s">
        <v>9</v>
      </c>
      <c r="H234" s="2" t="s">
        <v>1559</v>
      </c>
      <c r="I234" s="9"/>
      <c r="J234" s="9"/>
      <c r="K234" s="511"/>
      <c r="L234" s="512"/>
      <c r="M234" s="56"/>
      <c r="N234" s="2" t="s">
        <v>1782</v>
      </c>
      <c r="O234" s="32"/>
    </row>
    <row r="235" spans="1:15" hidden="1">
      <c r="A235" s="25" t="s">
        <v>1561</v>
      </c>
      <c r="B235" s="25" t="s">
        <v>1561</v>
      </c>
      <c r="C235" s="26"/>
      <c r="D235" s="7"/>
      <c r="E235" s="32"/>
      <c r="F235" s="5"/>
      <c r="G235" s="5" t="s">
        <v>177</v>
      </c>
      <c r="H235" s="2" t="s">
        <v>260</v>
      </c>
      <c r="I235" s="9"/>
      <c r="J235" s="9"/>
      <c r="K235" s="511"/>
      <c r="L235" s="512"/>
      <c r="M235" s="3"/>
      <c r="N235" s="3"/>
      <c r="O235" s="32"/>
    </row>
    <row r="236" spans="1:15" hidden="1">
      <c r="A236" s="25" t="s">
        <v>1561</v>
      </c>
      <c r="B236" s="25" t="s">
        <v>1561</v>
      </c>
      <c r="C236" s="26"/>
      <c r="D236" s="7"/>
      <c r="E236" s="32"/>
      <c r="F236" s="5"/>
      <c r="G236" s="5" t="s">
        <v>193</v>
      </c>
      <c r="H236" s="2" t="s">
        <v>261</v>
      </c>
      <c r="I236" s="9"/>
      <c r="J236" s="9"/>
      <c r="K236" s="511"/>
      <c r="L236" s="512"/>
      <c r="M236" s="3"/>
      <c r="N236" s="3"/>
      <c r="O236" s="32"/>
    </row>
    <row r="237" spans="1:15" hidden="1">
      <c r="A237" s="25" t="s">
        <v>1561</v>
      </c>
      <c r="B237" s="25" t="s">
        <v>1561</v>
      </c>
      <c r="C237" s="26"/>
      <c r="D237" s="7"/>
      <c r="E237" s="32"/>
      <c r="F237" s="5"/>
      <c r="G237" s="5" t="s">
        <v>163</v>
      </c>
      <c r="H237" s="2" t="s">
        <v>245</v>
      </c>
      <c r="I237" s="9"/>
      <c r="J237" s="9"/>
      <c r="K237" s="511"/>
      <c r="L237" s="512"/>
      <c r="M237" s="3"/>
      <c r="N237" s="3"/>
      <c r="O237" s="32"/>
    </row>
    <row r="238" spans="1:15" hidden="1">
      <c r="A238" s="25" t="s">
        <v>1561</v>
      </c>
      <c r="B238" s="25" t="s">
        <v>1561</v>
      </c>
      <c r="C238" s="26"/>
      <c r="D238" s="7"/>
      <c r="E238" s="32"/>
      <c r="F238" s="5"/>
      <c r="G238" s="5" t="s">
        <v>164</v>
      </c>
      <c r="H238" s="2" t="s">
        <v>246</v>
      </c>
      <c r="I238" s="9"/>
      <c r="J238" s="9"/>
      <c r="K238" s="511"/>
      <c r="L238" s="512"/>
      <c r="M238" s="3"/>
      <c r="N238" s="3"/>
      <c r="O238" s="32"/>
    </row>
    <row r="239" spans="1:15" hidden="1">
      <c r="A239" s="25" t="s">
        <v>1561</v>
      </c>
      <c r="B239" s="25" t="s">
        <v>1561</v>
      </c>
      <c r="C239" s="26"/>
      <c r="D239" s="7"/>
      <c r="E239" s="32"/>
      <c r="F239" s="5"/>
      <c r="G239" s="5" t="s">
        <v>9</v>
      </c>
      <c r="H239" s="2" t="s">
        <v>1560</v>
      </c>
      <c r="I239" s="9"/>
      <c r="J239" s="9"/>
      <c r="K239" s="511"/>
      <c r="L239" s="512"/>
      <c r="M239" s="56"/>
      <c r="N239" s="2" t="s">
        <v>1782</v>
      </c>
      <c r="O239" s="32"/>
    </row>
    <row r="240" spans="1:15" hidden="1">
      <c r="A240" s="25" t="s">
        <v>1561</v>
      </c>
      <c r="B240" s="25" t="s">
        <v>1561</v>
      </c>
      <c r="C240" s="26"/>
      <c r="D240" s="7"/>
      <c r="E240" s="32"/>
      <c r="F240" s="5"/>
      <c r="G240" s="5" t="s">
        <v>165</v>
      </c>
      <c r="H240" s="2" t="s">
        <v>262</v>
      </c>
      <c r="I240" s="9"/>
      <c r="J240" s="9"/>
      <c r="K240" s="511"/>
      <c r="L240" s="512"/>
      <c r="M240" s="3"/>
      <c r="N240" s="3"/>
      <c r="O240" s="32"/>
    </row>
    <row r="241" spans="1:15" hidden="1">
      <c r="A241" s="25" t="s">
        <v>1561</v>
      </c>
      <c r="B241" s="25" t="s">
        <v>1561</v>
      </c>
      <c r="C241" s="26"/>
      <c r="D241" s="7"/>
      <c r="E241" s="32"/>
      <c r="F241" s="5"/>
      <c r="G241" s="5" t="s">
        <v>166</v>
      </c>
      <c r="H241" s="2" t="s">
        <v>277</v>
      </c>
      <c r="I241" s="9"/>
      <c r="J241" s="9"/>
      <c r="K241" s="511"/>
      <c r="L241" s="512"/>
      <c r="M241" s="3"/>
      <c r="N241" s="76"/>
      <c r="O241" s="32"/>
    </row>
    <row r="242" spans="1:15" hidden="1">
      <c r="A242" s="25" t="s">
        <v>1561</v>
      </c>
      <c r="B242" s="25" t="s">
        <v>1561</v>
      </c>
      <c r="C242" s="26"/>
      <c r="D242" s="7"/>
      <c r="E242" s="32"/>
      <c r="F242" s="5"/>
      <c r="G242" s="5" t="s">
        <v>194</v>
      </c>
      <c r="H242" s="2" t="s">
        <v>215</v>
      </c>
      <c r="I242" s="9"/>
      <c r="J242" s="9"/>
      <c r="K242" s="511"/>
      <c r="L242" s="512"/>
      <c r="M242" s="3"/>
      <c r="N242" s="3"/>
      <c r="O242" s="32"/>
    </row>
    <row r="243" spans="1:15" hidden="1">
      <c r="A243" s="25" t="s">
        <v>1561</v>
      </c>
      <c r="B243" s="25" t="s">
        <v>1561</v>
      </c>
      <c r="C243" s="26"/>
      <c r="D243" s="7"/>
      <c r="E243" s="32"/>
      <c r="F243" s="5"/>
      <c r="G243" s="5" t="s">
        <v>195</v>
      </c>
      <c r="H243" s="2" t="s">
        <v>263</v>
      </c>
      <c r="I243" s="9"/>
      <c r="J243" s="9"/>
      <c r="K243" s="511"/>
      <c r="L243" s="512"/>
      <c r="M243" s="3"/>
      <c r="N243" s="3"/>
      <c r="O243" s="32"/>
    </row>
    <row r="244" spans="1:15" hidden="1">
      <c r="A244" s="25" t="s">
        <v>1561</v>
      </c>
      <c r="B244" s="25" t="s">
        <v>1561</v>
      </c>
      <c r="C244" s="26"/>
      <c r="D244" s="7"/>
      <c r="E244" s="32"/>
      <c r="F244" s="5"/>
      <c r="G244" s="5" t="s">
        <v>196</v>
      </c>
      <c r="H244" s="2" t="s">
        <v>264</v>
      </c>
      <c r="I244" s="9"/>
      <c r="J244" s="9"/>
      <c r="K244" s="511"/>
      <c r="L244" s="512"/>
      <c r="M244" s="3"/>
      <c r="N244" s="3"/>
      <c r="O244" s="32"/>
    </row>
    <row r="245" spans="1:15" hidden="1">
      <c r="A245" s="25" t="s">
        <v>1561</v>
      </c>
      <c r="B245" s="25" t="s">
        <v>1561</v>
      </c>
      <c r="C245" s="26"/>
      <c r="D245" s="7"/>
      <c r="E245" s="32"/>
      <c r="F245" s="5"/>
      <c r="G245" s="5" t="s">
        <v>197</v>
      </c>
      <c r="H245" s="25" t="s">
        <v>247</v>
      </c>
      <c r="I245" s="9"/>
      <c r="J245" s="9"/>
      <c r="K245" s="511"/>
      <c r="L245" s="512"/>
      <c r="M245" s="3"/>
      <c r="N245" s="3"/>
      <c r="O245" s="32"/>
    </row>
    <row r="246" spans="1:15" hidden="1">
      <c r="A246" s="25" t="s">
        <v>1561</v>
      </c>
      <c r="B246" s="25" t="s">
        <v>1561</v>
      </c>
      <c r="C246" s="26"/>
      <c r="D246" s="7"/>
      <c r="E246" s="32"/>
      <c r="F246" s="5"/>
      <c r="G246" s="5" t="s">
        <v>198</v>
      </c>
      <c r="H246" s="2" t="s">
        <v>265</v>
      </c>
      <c r="I246" s="9"/>
      <c r="J246" s="9"/>
      <c r="K246" s="511"/>
      <c r="L246" s="512"/>
      <c r="M246" s="3"/>
      <c r="N246" s="3"/>
      <c r="O246" s="32"/>
    </row>
    <row r="247" spans="1:15" ht="24.75" hidden="1">
      <c r="A247" s="25" t="s">
        <v>1561</v>
      </c>
      <c r="B247" s="25" t="s">
        <v>1561</v>
      </c>
      <c r="C247" s="307" t="s">
        <v>1572</v>
      </c>
      <c r="D247" s="309"/>
      <c r="E247" s="310"/>
      <c r="F247" s="311"/>
      <c r="G247" s="311"/>
      <c r="H247" s="308"/>
      <c r="I247" s="312"/>
      <c r="J247" s="312"/>
      <c r="K247" s="515"/>
      <c r="L247" s="516"/>
      <c r="M247" s="308"/>
      <c r="N247" s="313"/>
      <c r="O247" s="310"/>
    </row>
    <row r="248" spans="1:15" hidden="1">
      <c r="A248" s="25" t="s">
        <v>1561</v>
      </c>
      <c r="B248" s="25" t="s">
        <v>1561</v>
      </c>
      <c r="C248" s="26"/>
      <c r="D248" s="7"/>
      <c r="E248" s="33"/>
      <c r="F248" s="16"/>
      <c r="G248" s="16"/>
      <c r="H248" s="17" t="s">
        <v>229</v>
      </c>
      <c r="I248" s="18"/>
      <c r="J248" s="18"/>
      <c r="K248" s="517"/>
      <c r="L248" s="518"/>
      <c r="M248" s="17" t="s">
        <v>309</v>
      </c>
      <c r="N248" s="55"/>
      <c r="O248" s="33"/>
    </row>
    <row r="249" spans="1:15" hidden="1">
      <c r="A249" s="25" t="s">
        <v>1561</v>
      </c>
      <c r="B249" s="25" t="s">
        <v>1561</v>
      </c>
      <c r="C249" s="26"/>
      <c r="D249" s="7"/>
      <c r="E249" s="33"/>
      <c r="F249" s="16"/>
      <c r="G249" s="16"/>
      <c r="H249" s="17" t="s">
        <v>230</v>
      </c>
      <c r="I249" s="18"/>
      <c r="J249" s="18"/>
      <c r="K249" s="517"/>
      <c r="L249" s="518"/>
      <c r="M249" s="17"/>
      <c r="N249" s="55"/>
      <c r="O249" s="33"/>
    </row>
    <row r="250" spans="1:15" ht="59.25" hidden="1" customHeight="1">
      <c r="A250" s="25" t="s">
        <v>1561</v>
      </c>
      <c r="B250" s="25" t="s">
        <v>1561</v>
      </c>
      <c r="C250" s="2" t="s">
        <v>167</v>
      </c>
      <c r="D250" s="7" t="s">
        <v>171</v>
      </c>
      <c r="E250" s="31">
        <f>E231+1</f>
        <v>18</v>
      </c>
      <c r="F250" s="27"/>
      <c r="G250" s="27"/>
      <c r="H250" s="15" t="s">
        <v>266</v>
      </c>
      <c r="I250" s="28"/>
      <c r="J250" s="28"/>
      <c r="K250" s="797" t="str">
        <f>"仕事をしていた人＆仕事を休んでいた人（Q"&amp;E231&amp;"=1-6）"</f>
        <v>仕事をしていた人＆仕事を休んでいた人（Q17=1-6）</v>
      </c>
      <c r="L250" s="798"/>
      <c r="M250" s="15"/>
      <c r="N250" s="15" t="s">
        <v>179</v>
      </c>
      <c r="O250" s="31">
        <v>18</v>
      </c>
    </row>
    <row r="251" spans="1:15" hidden="1">
      <c r="A251" s="25" t="s">
        <v>1561</v>
      </c>
      <c r="B251" s="25" t="s">
        <v>1561</v>
      </c>
      <c r="C251" s="569" t="s">
        <v>1516</v>
      </c>
      <c r="D251" s="7"/>
      <c r="E251" s="32"/>
      <c r="F251" s="5"/>
      <c r="G251" s="5"/>
      <c r="H251" s="4" t="s">
        <v>0</v>
      </c>
      <c r="I251" s="13"/>
      <c r="J251" s="13"/>
      <c r="K251" s="513"/>
      <c r="L251" s="514"/>
      <c r="M251" s="14"/>
      <c r="N251" s="14"/>
      <c r="O251" s="32"/>
    </row>
    <row r="252" spans="1:15" ht="71.25" hidden="1" customHeight="1">
      <c r="A252" s="25" t="s">
        <v>1561</v>
      </c>
      <c r="B252" s="25" t="s">
        <v>1561</v>
      </c>
      <c r="C252" s="26"/>
      <c r="D252" s="7"/>
      <c r="E252" s="32"/>
      <c r="F252" s="5"/>
      <c r="G252" s="5"/>
      <c r="H252" s="4" t="s">
        <v>228</v>
      </c>
      <c r="I252" s="13"/>
      <c r="J252" s="13"/>
      <c r="K252" s="513"/>
      <c r="L252" s="514"/>
      <c r="M252" s="14"/>
      <c r="N252" s="84"/>
      <c r="O252" s="32"/>
    </row>
    <row r="253" spans="1:15" hidden="1">
      <c r="A253" s="25" t="s">
        <v>1561</v>
      </c>
      <c r="B253" s="25" t="s">
        <v>1561</v>
      </c>
      <c r="C253" s="26"/>
      <c r="D253" s="7"/>
      <c r="E253" s="32"/>
      <c r="F253" s="5"/>
      <c r="G253" s="5" t="s">
        <v>36</v>
      </c>
      <c r="H253" s="2" t="s">
        <v>212</v>
      </c>
      <c r="I253" s="9"/>
      <c r="J253" s="9"/>
      <c r="K253" s="511"/>
      <c r="L253" s="512"/>
      <c r="M253" s="3"/>
      <c r="N253" s="3"/>
      <c r="O253" s="32"/>
    </row>
    <row r="254" spans="1:15" hidden="1">
      <c r="A254" s="25" t="s">
        <v>1561</v>
      </c>
      <c r="B254" s="25" t="s">
        <v>1561</v>
      </c>
      <c r="C254" s="26"/>
      <c r="D254" s="7"/>
      <c r="E254" s="32"/>
      <c r="F254" s="5"/>
      <c r="G254" s="5" t="s">
        <v>37</v>
      </c>
      <c r="H254" s="2" t="s">
        <v>180</v>
      </c>
      <c r="I254" s="9"/>
      <c r="J254" s="9"/>
      <c r="K254" s="511"/>
      <c r="L254" s="512"/>
      <c r="M254" s="3"/>
      <c r="N254" s="3"/>
      <c r="O254" s="32"/>
    </row>
    <row r="255" spans="1:15" hidden="1">
      <c r="A255" s="25" t="s">
        <v>1561</v>
      </c>
      <c r="B255" s="25" t="s">
        <v>1561</v>
      </c>
      <c r="C255" s="26"/>
      <c r="D255" s="7"/>
      <c r="E255" s="32"/>
      <c r="F255" s="5"/>
      <c r="G255" s="5" t="s">
        <v>38</v>
      </c>
      <c r="H255" s="2" t="s">
        <v>181</v>
      </c>
      <c r="I255" s="9"/>
      <c r="J255" s="9"/>
      <c r="K255" s="511"/>
      <c r="L255" s="512"/>
      <c r="M255" s="3"/>
      <c r="N255" s="3"/>
      <c r="O255" s="32"/>
    </row>
    <row r="256" spans="1:15" hidden="1">
      <c r="A256" s="25" t="s">
        <v>1561</v>
      </c>
      <c r="B256" s="25" t="s">
        <v>1561</v>
      </c>
      <c r="C256" s="26"/>
      <c r="D256" s="7"/>
      <c r="E256" s="32"/>
      <c r="F256" s="5"/>
      <c r="G256" s="5" t="s">
        <v>39</v>
      </c>
      <c r="H256" s="2" t="s">
        <v>182</v>
      </c>
      <c r="I256" s="9"/>
      <c r="J256" s="9"/>
      <c r="K256" s="511"/>
      <c r="L256" s="512"/>
      <c r="M256" s="3"/>
      <c r="N256" s="3"/>
      <c r="O256" s="32"/>
    </row>
    <row r="257" spans="1:15" ht="30" hidden="1">
      <c r="A257" s="25" t="s">
        <v>1561</v>
      </c>
      <c r="B257" s="25" t="s">
        <v>1561</v>
      </c>
      <c r="C257" s="26"/>
      <c r="D257" s="7"/>
      <c r="E257" s="32"/>
      <c r="F257" s="5"/>
      <c r="G257" s="5" t="s">
        <v>40</v>
      </c>
      <c r="H257" s="3" t="s">
        <v>1856</v>
      </c>
      <c r="I257" s="633"/>
      <c r="J257" s="633"/>
      <c r="K257" s="634"/>
      <c r="L257" s="635"/>
      <c r="M257" s="3"/>
      <c r="N257" s="3" t="s">
        <v>1861</v>
      </c>
      <c r="O257" s="32"/>
    </row>
    <row r="258" spans="1:15" hidden="1">
      <c r="A258" s="25" t="s">
        <v>1561</v>
      </c>
      <c r="B258" s="25" t="s">
        <v>1561</v>
      </c>
      <c r="C258" s="26"/>
      <c r="D258" s="7"/>
      <c r="E258" s="32"/>
      <c r="F258" s="5"/>
      <c r="G258" s="5" t="s">
        <v>41</v>
      </c>
      <c r="H258" s="2" t="s">
        <v>183</v>
      </c>
      <c r="I258" s="9"/>
      <c r="J258" s="9"/>
      <c r="K258" s="511"/>
      <c r="L258" s="512"/>
      <c r="M258" s="3"/>
      <c r="N258" s="3"/>
      <c r="O258" s="32"/>
    </row>
    <row r="259" spans="1:15" ht="61.5" hidden="1" customHeight="1">
      <c r="A259" s="25" t="s">
        <v>1561</v>
      </c>
      <c r="B259" s="25" t="s">
        <v>1561</v>
      </c>
      <c r="C259" s="2" t="s">
        <v>167</v>
      </c>
      <c r="D259" s="7" t="s">
        <v>171</v>
      </c>
      <c r="E259" s="31">
        <f>E250+1</f>
        <v>19</v>
      </c>
      <c r="F259" s="27"/>
      <c r="G259" s="27"/>
      <c r="H259" s="15" t="s">
        <v>199</v>
      </c>
      <c r="I259" s="28"/>
      <c r="J259" s="28"/>
      <c r="K259" s="797" t="str">
        <f>"雇用されていた人（Q"&amp;E250&amp;"=1）"</f>
        <v>雇用されていた人（Q18=1）</v>
      </c>
      <c r="L259" s="798"/>
      <c r="M259" s="15"/>
      <c r="N259" s="15" t="s">
        <v>219</v>
      </c>
      <c r="O259" s="31">
        <v>19</v>
      </c>
    </row>
    <row r="260" spans="1:15" hidden="1">
      <c r="A260" s="25" t="s">
        <v>1561</v>
      </c>
      <c r="B260" s="25" t="s">
        <v>1561</v>
      </c>
      <c r="C260" s="26"/>
      <c r="D260" s="7"/>
      <c r="E260" s="32"/>
      <c r="F260" s="5"/>
      <c r="G260" s="5"/>
      <c r="H260" s="4" t="s">
        <v>0</v>
      </c>
      <c r="I260" s="13"/>
      <c r="J260" s="13"/>
      <c r="K260" s="513"/>
      <c r="L260" s="514"/>
      <c r="M260" s="14"/>
      <c r="N260" s="14"/>
      <c r="O260" s="32"/>
    </row>
    <row r="261" spans="1:15" hidden="1">
      <c r="A261" s="25" t="s">
        <v>1561</v>
      </c>
      <c r="B261" s="25" t="s">
        <v>1561</v>
      </c>
      <c r="C261" s="26"/>
      <c r="D261" s="7"/>
      <c r="E261" s="32"/>
      <c r="F261" s="5"/>
      <c r="G261" s="5" t="s">
        <v>36</v>
      </c>
      <c r="H261" s="2" t="s">
        <v>184</v>
      </c>
      <c r="I261" s="9"/>
      <c r="J261" s="9"/>
      <c r="K261" s="511"/>
      <c r="L261" s="512"/>
      <c r="M261" s="3"/>
      <c r="N261" s="3"/>
      <c r="O261" s="32"/>
    </row>
    <row r="262" spans="1:15" hidden="1">
      <c r="A262" s="25" t="s">
        <v>1561</v>
      </c>
      <c r="B262" s="25" t="s">
        <v>1561</v>
      </c>
      <c r="C262" s="26"/>
      <c r="D262" s="7"/>
      <c r="E262" s="32"/>
      <c r="F262" s="5"/>
      <c r="G262" s="5" t="s">
        <v>37</v>
      </c>
      <c r="H262" s="2" t="s">
        <v>218</v>
      </c>
      <c r="I262" s="9"/>
      <c r="J262" s="9"/>
      <c r="K262" s="511"/>
      <c r="L262" s="512"/>
      <c r="M262" s="3"/>
      <c r="N262" s="3"/>
      <c r="O262" s="32"/>
    </row>
    <row r="263" spans="1:15" hidden="1">
      <c r="A263" s="25" t="s">
        <v>1561</v>
      </c>
      <c r="B263" s="25" t="s">
        <v>1561</v>
      </c>
      <c r="C263" s="26"/>
      <c r="D263" s="7"/>
      <c r="E263" s="32"/>
      <c r="F263" s="5"/>
      <c r="G263" s="5" t="s">
        <v>14</v>
      </c>
      <c r="H263" s="2" t="s">
        <v>185</v>
      </c>
      <c r="I263" s="9"/>
      <c r="J263" s="9"/>
      <c r="K263" s="511"/>
      <c r="L263" s="512"/>
      <c r="M263" s="3"/>
      <c r="N263" s="3"/>
      <c r="O263" s="32"/>
    </row>
    <row r="264" spans="1:15" hidden="1">
      <c r="A264" s="25" t="s">
        <v>1561</v>
      </c>
      <c r="B264" s="25" t="s">
        <v>1561</v>
      </c>
      <c r="C264" s="26"/>
      <c r="D264" s="7"/>
      <c r="E264" s="32"/>
      <c r="F264" s="5"/>
      <c r="G264" s="5" t="s">
        <v>15</v>
      </c>
      <c r="H264" s="2" t="s">
        <v>186</v>
      </c>
      <c r="I264" s="9"/>
      <c r="J264" s="9"/>
      <c r="K264" s="511"/>
      <c r="L264" s="512"/>
      <c r="M264" s="3"/>
      <c r="N264" s="3"/>
      <c r="O264" s="32"/>
    </row>
    <row r="265" spans="1:15" hidden="1">
      <c r="A265" s="25" t="s">
        <v>1561</v>
      </c>
      <c r="B265" s="25" t="s">
        <v>1561</v>
      </c>
      <c r="C265" s="26"/>
      <c r="D265" s="7"/>
      <c r="E265" s="32"/>
      <c r="F265" s="5"/>
      <c r="G265" s="5" t="s">
        <v>16</v>
      </c>
      <c r="H265" s="2" t="s">
        <v>187</v>
      </c>
      <c r="I265" s="9"/>
      <c r="J265" s="9"/>
      <c r="K265" s="511"/>
      <c r="L265" s="512"/>
      <c r="M265" s="3"/>
      <c r="N265" s="3"/>
      <c r="O265" s="32"/>
    </row>
    <row r="266" spans="1:15" hidden="1">
      <c r="A266" s="25" t="s">
        <v>1561</v>
      </c>
      <c r="B266" s="25" t="s">
        <v>1561</v>
      </c>
      <c r="C266" s="26"/>
      <c r="D266" s="7"/>
      <c r="E266" s="32"/>
      <c r="F266" s="5"/>
      <c r="G266" s="5" t="s">
        <v>17</v>
      </c>
      <c r="H266" s="2" t="s">
        <v>288</v>
      </c>
      <c r="I266" s="9" t="s">
        <v>308</v>
      </c>
      <c r="J266" s="9"/>
      <c r="K266" s="511"/>
      <c r="L266" s="512"/>
      <c r="M266" s="3"/>
      <c r="N266" s="3"/>
      <c r="O266" s="32"/>
    </row>
    <row r="267" spans="1:15" ht="30" hidden="1">
      <c r="A267" s="1" t="s">
        <v>1561</v>
      </c>
      <c r="B267" s="1" t="s">
        <v>1561</v>
      </c>
      <c r="C267" s="97"/>
      <c r="D267" s="636"/>
      <c r="E267" s="645"/>
      <c r="F267" s="646"/>
      <c r="G267" s="646"/>
      <c r="H267" s="19" t="s">
        <v>2001</v>
      </c>
      <c r="I267" s="647"/>
      <c r="J267" s="647"/>
      <c r="K267" s="648"/>
      <c r="L267" s="649"/>
      <c r="M267" s="19"/>
      <c r="N267" s="19"/>
      <c r="O267" s="33"/>
    </row>
    <row r="268" spans="1:15" s="601" customFormat="1" ht="61.5" hidden="1" customHeight="1">
      <c r="A268" s="651" t="s">
        <v>1561</v>
      </c>
      <c r="B268" s="651" t="s">
        <v>1561</v>
      </c>
      <c r="C268" s="584" t="s">
        <v>167</v>
      </c>
      <c r="D268" s="653" t="s">
        <v>171</v>
      </c>
      <c r="E268" s="654"/>
      <c r="F268" s="655"/>
      <c r="G268" s="655"/>
      <c r="H268" s="584" t="s">
        <v>1987</v>
      </c>
      <c r="I268" s="656"/>
      <c r="J268" s="656"/>
      <c r="K268" s="823" t="str">
        <f>"自営業主・家族従業者・内職（Q"&amp;E250&amp;"=3-6）"</f>
        <v>自営業主・家族従業者・内職（Q18=3-6）</v>
      </c>
      <c r="L268" s="824"/>
      <c r="M268" s="584"/>
      <c r="N268" s="584" t="s">
        <v>1996</v>
      </c>
      <c r="O268" s="650">
        <v>20</v>
      </c>
    </row>
    <row r="269" spans="1:15" s="601" customFormat="1" hidden="1">
      <c r="A269" s="651" t="s">
        <v>1561</v>
      </c>
      <c r="B269" s="651" t="s">
        <v>1561</v>
      </c>
      <c r="C269" s="652"/>
      <c r="D269" s="653"/>
      <c r="E269" s="654"/>
      <c r="F269" s="655"/>
      <c r="G269" s="655"/>
      <c r="H269" s="584" t="s">
        <v>0</v>
      </c>
      <c r="I269" s="656"/>
      <c r="J269" s="656"/>
      <c r="K269" s="657"/>
      <c r="L269" s="658"/>
      <c r="M269" s="584"/>
      <c r="N269" s="584"/>
      <c r="O269" s="650"/>
    </row>
    <row r="270" spans="1:15" s="601" customFormat="1" hidden="1">
      <c r="A270" s="651" t="s">
        <v>1561</v>
      </c>
      <c r="B270" s="651" t="s">
        <v>1561</v>
      </c>
      <c r="C270" s="652"/>
      <c r="D270" s="653"/>
      <c r="E270" s="654"/>
      <c r="F270" s="655"/>
      <c r="G270" s="655" t="s">
        <v>36</v>
      </c>
      <c r="H270" s="584" t="s">
        <v>1875</v>
      </c>
      <c r="I270" s="656"/>
      <c r="J270" s="656"/>
      <c r="K270" s="657"/>
      <c r="L270" s="658"/>
      <c r="M270" s="584"/>
      <c r="N270" s="584"/>
      <c r="O270" s="650"/>
    </row>
    <row r="271" spans="1:15" s="601" customFormat="1" hidden="1">
      <c r="A271" s="651" t="s">
        <v>1561</v>
      </c>
      <c r="B271" s="651" t="s">
        <v>1561</v>
      </c>
      <c r="C271" s="652"/>
      <c r="D271" s="653"/>
      <c r="E271" s="654"/>
      <c r="F271" s="655"/>
      <c r="G271" s="655" t="s">
        <v>37</v>
      </c>
      <c r="H271" s="584" t="s">
        <v>1876</v>
      </c>
      <c r="I271" s="656"/>
      <c r="J271" s="656"/>
      <c r="K271" s="657"/>
      <c r="L271" s="658"/>
      <c r="M271" s="584"/>
      <c r="N271" s="584"/>
      <c r="O271" s="650"/>
    </row>
    <row r="272" spans="1:15" s="601" customFormat="1" ht="61.5" hidden="1" customHeight="1">
      <c r="A272" s="1" t="s">
        <v>1561</v>
      </c>
      <c r="B272" s="1" t="s">
        <v>1561</v>
      </c>
      <c r="C272" s="3" t="s">
        <v>167</v>
      </c>
      <c r="D272" s="636" t="s">
        <v>171</v>
      </c>
      <c r="E272" s="637">
        <f>E259+1</f>
        <v>20</v>
      </c>
      <c r="F272" s="638"/>
      <c r="G272" s="638"/>
      <c r="H272" s="485" t="s">
        <v>1988</v>
      </c>
      <c r="I272" s="639"/>
      <c r="J272" s="639"/>
      <c r="K272" s="811" t="str">
        <f>K268</f>
        <v>自営業主・家族従業者・内職（Q18=3-6）</v>
      </c>
      <c r="L272" s="812"/>
      <c r="M272" s="485"/>
      <c r="N272" s="485" t="s">
        <v>1873</v>
      </c>
      <c r="O272" s="31">
        <v>21</v>
      </c>
    </row>
    <row r="273" spans="1:15" s="601" customFormat="1" hidden="1">
      <c r="A273" s="1" t="s">
        <v>1561</v>
      </c>
      <c r="B273" s="1" t="s">
        <v>1561</v>
      </c>
      <c r="C273" s="97"/>
      <c r="D273" s="636"/>
      <c r="E273" s="640"/>
      <c r="F273" s="641"/>
      <c r="G273" s="641"/>
      <c r="H273" s="14" t="s">
        <v>0</v>
      </c>
      <c r="I273" s="642"/>
      <c r="J273" s="642"/>
      <c r="K273" s="643"/>
      <c r="L273" s="644"/>
      <c r="M273" s="14"/>
      <c r="N273" s="14"/>
      <c r="O273" s="32"/>
    </row>
    <row r="274" spans="1:15" s="601" customFormat="1" hidden="1">
      <c r="A274" s="1" t="s">
        <v>1561</v>
      </c>
      <c r="B274" s="1" t="s">
        <v>1561</v>
      </c>
      <c r="C274" s="97"/>
      <c r="D274" s="636"/>
      <c r="E274" s="640"/>
      <c r="F274" s="641"/>
      <c r="G274" s="641" t="s">
        <v>36</v>
      </c>
      <c r="H274" s="3" t="s">
        <v>1915</v>
      </c>
      <c r="I274" s="633"/>
      <c r="J274" s="633"/>
      <c r="K274" s="634"/>
      <c r="L274" s="635"/>
      <c r="M274" s="3"/>
      <c r="N274" s="3"/>
      <c r="O274" s="32"/>
    </row>
    <row r="275" spans="1:15" s="601" customFormat="1" hidden="1">
      <c r="A275" s="1"/>
      <c r="B275" s="1"/>
      <c r="C275" s="97"/>
      <c r="D275" s="636"/>
      <c r="E275" s="640"/>
      <c r="F275" s="641"/>
      <c r="G275" s="641" t="s">
        <v>13</v>
      </c>
      <c r="H275" s="3" t="s">
        <v>1916</v>
      </c>
      <c r="I275" s="633"/>
      <c r="J275" s="633"/>
      <c r="K275" s="634"/>
      <c r="L275" s="635"/>
      <c r="M275" s="3"/>
      <c r="N275" s="3"/>
      <c r="O275" s="32"/>
    </row>
    <row r="276" spans="1:15" s="601" customFormat="1" hidden="1">
      <c r="A276" s="1"/>
      <c r="B276" s="1"/>
      <c r="C276" s="97"/>
      <c r="D276" s="636"/>
      <c r="E276" s="640"/>
      <c r="F276" s="641"/>
      <c r="G276" s="641" t="s">
        <v>14</v>
      </c>
      <c r="H276" s="3" t="s">
        <v>1917</v>
      </c>
      <c r="I276" s="633"/>
      <c r="J276" s="633"/>
      <c r="K276" s="634"/>
      <c r="L276" s="635"/>
      <c r="M276" s="3"/>
      <c r="N276" s="3"/>
      <c r="O276" s="32"/>
    </row>
    <row r="277" spans="1:15" s="601" customFormat="1" hidden="1">
      <c r="A277" s="1" t="s">
        <v>1561</v>
      </c>
      <c r="B277" s="1" t="s">
        <v>1561</v>
      </c>
      <c r="C277" s="97"/>
      <c r="D277" s="636"/>
      <c r="E277" s="640"/>
      <c r="F277" s="641"/>
      <c r="G277" s="641" t="s">
        <v>15</v>
      </c>
      <c r="H277" s="3" t="s">
        <v>1918</v>
      </c>
      <c r="I277" s="633"/>
      <c r="J277" s="633"/>
      <c r="K277" s="634"/>
      <c r="L277" s="635"/>
      <c r="M277" s="3"/>
      <c r="N277" s="3"/>
      <c r="O277" s="32"/>
    </row>
    <row r="278" spans="1:15" ht="30" hidden="1">
      <c r="A278" s="651" t="s">
        <v>1561</v>
      </c>
      <c r="B278" s="651" t="s">
        <v>1561</v>
      </c>
      <c r="C278" s="652"/>
      <c r="D278" s="653" t="s">
        <v>171</v>
      </c>
      <c r="E278" s="654"/>
      <c r="F278" s="655"/>
      <c r="G278" s="655"/>
      <c r="H278" s="584" t="s">
        <v>1989</v>
      </c>
      <c r="I278" s="656"/>
      <c r="J278" s="656"/>
      <c r="K278" s="823" t="str">
        <f>"自営業主・家族従業者・内職（Q"&amp;E250&amp;"=3-6）"</f>
        <v>自営業主・家族従業者・内職（Q18=3-6）</v>
      </c>
      <c r="L278" s="824"/>
      <c r="M278" s="584"/>
      <c r="N278" s="584" t="s">
        <v>1997</v>
      </c>
      <c r="O278" s="650">
        <v>22</v>
      </c>
    </row>
    <row r="279" spans="1:15" ht="15" hidden="1" customHeight="1">
      <c r="A279" s="651" t="s">
        <v>1561</v>
      </c>
      <c r="B279" s="651" t="s">
        <v>1561</v>
      </c>
      <c r="C279" s="652"/>
      <c r="D279" s="653"/>
      <c r="E279" s="654"/>
      <c r="F279" s="655"/>
      <c r="G279" s="655"/>
      <c r="H279" s="584" t="s">
        <v>0</v>
      </c>
      <c r="I279" s="656"/>
      <c r="J279" s="656"/>
      <c r="K279" s="657"/>
      <c r="L279" s="658"/>
      <c r="M279" s="584"/>
      <c r="N279" s="584"/>
      <c r="O279" s="650"/>
    </row>
    <row r="280" spans="1:15" ht="15" hidden="1" customHeight="1">
      <c r="A280" s="651" t="s">
        <v>1561</v>
      </c>
      <c r="B280" s="651" t="s">
        <v>1561</v>
      </c>
      <c r="C280" s="652"/>
      <c r="D280" s="653"/>
      <c r="E280" s="654"/>
      <c r="F280" s="655"/>
      <c r="G280" s="655" t="s">
        <v>36</v>
      </c>
      <c r="H280" s="584" t="s">
        <v>341</v>
      </c>
      <c r="I280" s="656"/>
      <c r="J280" s="656"/>
      <c r="K280" s="657"/>
      <c r="L280" s="658"/>
      <c r="M280" s="584"/>
      <c r="N280" s="584"/>
      <c r="O280" s="650"/>
    </row>
    <row r="281" spans="1:15" ht="15" hidden="1" customHeight="1">
      <c r="A281" s="651" t="s">
        <v>1561</v>
      </c>
      <c r="B281" s="651" t="s">
        <v>1561</v>
      </c>
      <c r="C281" s="652"/>
      <c r="D281" s="653"/>
      <c r="E281" s="654"/>
      <c r="F281" s="655"/>
      <c r="G281" s="655" t="s">
        <v>37</v>
      </c>
      <c r="H281" s="584" t="s">
        <v>342</v>
      </c>
      <c r="I281" s="656"/>
      <c r="J281" s="656"/>
      <c r="K281" s="657"/>
      <c r="L281" s="658"/>
      <c r="M281" s="584"/>
      <c r="N281" s="584"/>
      <c r="O281" s="650"/>
    </row>
    <row r="282" spans="1:15" ht="60" hidden="1">
      <c r="A282" s="651" t="s">
        <v>1561</v>
      </c>
      <c r="B282" s="651" t="s">
        <v>1561</v>
      </c>
      <c r="C282" s="652"/>
      <c r="D282" s="653" t="s">
        <v>171</v>
      </c>
      <c r="E282" s="654"/>
      <c r="F282" s="655"/>
      <c r="G282" s="655"/>
      <c r="H282" s="584" t="s">
        <v>1972</v>
      </c>
      <c r="I282" s="656"/>
      <c r="J282" s="656"/>
      <c r="K282" s="823" t="str">
        <f>"業務を請け負っている人（Q"&amp;E278&amp;"=1）"</f>
        <v>業務を請け負っている人（Q=1）</v>
      </c>
      <c r="L282" s="824"/>
      <c r="M282" s="584"/>
      <c r="N282" s="584" t="s">
        <v>1998</v>
      </c>
      <c r="O282" s="650">
        <v>23</v>
      </c>
    </row>
    <row r="283" spans="1:15" ht="15" hidden="1" customHeight="1">
      <c r="A283" s="651" t="s">
        <v>1561</v>
      </c>
      <c r="B283" s="651" t="s">
        <v>1561</v>
      </c>
      <c r="C283" s="652"/>
      <c r="D283" s="653"/>
      <c r="E283" s="654"/>
      <c r="F283" s="655"/>
      <c r="G283" s="655"/>
      <c r="H283" s="584" t="s">
        <v>0</v>
      </c>
      <c r="I283" s="656"/>
      <c r="J283" s="656"/>
      <c r="K283" s="657"/>
      <c r="L283" s="658"/>
      <c r="M283" s="584"/>
      <c r="N283" s="584"/>
      <c r="O283" s="650"/>
    </row>
    <row r="284" spans="1:15" ht="15" hidden="1" customHeight="1">
      <c r="A284" s="651" t="s">
        <v>1561</v>
      </c>
      <c r="B284" s="651" t="s">
        <v>1561</v>
      </c>
      <c r="C284" s="652"/>
      <c r="D284" s="653"/>
      <c r="E284" s="654"/>
      <c r="F284" s="655"/>
      <c r="G284" s="655" t="s">
        <v>36</v>
      </c>
      <c r="H284" s="584" t="s">
        <v>341</v>
      </c>
      <c r="I284" s="656"/>
      <c r="J284" s="656"/>
      <c r="K284" s="657"/>
      <c r="L284" s="658"/>
      <c r="M284" s="584"/>
      <c r="N284" s="584"/>
      <c r="O284" s="650"/>
    </row>
    <row r="285" spans="1:15" ht="15" hidden="1" customHeight="1">
      <c r="A285" s="651" t="s">
        <v>1561</v>
      </c>
      <c r="B285" s="651" t="s">
        <v>1561</v>
      </c>
      <c r="C285" s="652"/>
      <c r="D285" s="653"/>
      <c r="E285" s="654"/>
      <c r="F285" s="655"/>
      <c r="G285" s="655" t="s">
        <v>37</v>
      </c>
      <c r="H285" s="584" t="s">
        <v>342</v>
      </c>
      <c r="I285" s="656"/>
      <c r="J285" s="656"/>
      <c r="K285" s="657"/>
      <c r="L285" s="658"/>
      <c r="M285" s="584"/>
      <c r="N285" s="584"/>
      <c r="O285" s="650"/>
    </row>
    <row r="286" spans="1:15" ht="71.25" hidden="1" customHeight="1">
      <c r="A286" s="25" t="s">
        <v>1561</v>
      </c>
      <c r="B286" s="25" t="s">
        <v>1561</v>
      </c>
      <c r="C286" s="2" t="s">
        <v>168</v>
      </c>
      <c r="D286" s="7" t="s">
        <v>1048</v>
      </c>
      <c r="E286" s="31">
        <f>E272+1</f>
        <v>21</v>
      </c>
      <c r="F286" s="27"/>
      <c r="G286" s="27"/>
      <c r="H286" s="15" t="s">
        <v>1138</v>
      </c>
      <c r="I286" s="28"/>
      <c r="J286" s="28"/>
      <c r="K286" s="797" t="str">
        <f>"12月時点、会社などの役員・正社員以外の就業者(Q"&amp;E250&amp;"=3-6 or Q"&amp;E259&amp;"=2-6)"</f>
        <v>12月時点、会社などの役員・正社員以外の就業者(Q18=3-6 or Q19=2-6)</v>
      </c>
      <c r="L286" s="798"/>
      <c r="M286" s="15"/>
      <c r="N286" s="15" t="s">
        <v>1139</v>
      </c>
      <c r="O286" s="31">
        <v>24</v>
      </c>
    </row>
    <row r="287" spans="1:15" hidden="1">
      <c r="A287" s="25" t="s">
        <v>1561</v>
      </c>
      <c r="B287" s="25" t="s">
        <v>1561</v>
      </c>
      <c r="C287" s="26"/>
      <c r="D287" s="7"/>
      <c r="E287" s="32"/>
      <c r="F287" s="5"/>
      <c r="G287" s="5"/>
      <c r="H287" s="266" t="s">
        <v>1140</v>
      </c>
      <c r="I287" s="8"/>
      <c r="J287" s="8"/>
      <c r="K287" s="513"/>
      <c r="L287" s="514"/>
      <c r="M287" s="4"/>
      <c r="N287" s="77"/>
      <c r="O287" s="32"/>
    </row>
    <row r="288" spans="1:15" hidden="1">
      <c r="A288" s="25" t="s">
        <v>1561</v>
      </c>
      <c r="B288" s="25" t="s">
        <v>1561</v>
      </c>
      <c r="C288" s="97"/>
      <c r="D288" s="7"/>
      <c r="E288" s="32"/>
      <c r="F288" s="5" t="s">
        <v>285</v>
      </c>
      <c r="G288" s="5" t="s">
        <v>35</v>
      </c>
      <c r="H288" s="2" t="s">
        <v>1141</v>
      </c>
      <c r="I288" s="9"/>
      <c r="J288" s="9"/>
      <c r="K288" s="511"/>
      <c r="L288" s="512"/>
      <c r="M288" s="3"/>
      <c r="N288" s="262"/>
      <c r="O288" s="32"/>
    </row>
    <row r="289" spans="1:15" hidden="1">
      <c r="A289" s="25" t="s">
        <v>1561</v>
      </c>
      <c r="B289" s="25" t="s">
        <v>1561</v>
      </c>
      <c r="C289" s="97"/>
      <c r="D289" s="7"/>
      <c r="E289" s="32"/>
      <c r="F289" s="5" t="s">
        <v>285</v>
      </c>
      <c r="G289" s="5" t="s">
        <v>170</v>
      </c>
      <c r="H289" s="2" t="s">
        <v>406</v>
      </c>
      <c r="I289" s="9"/>
      <c r="J289" s="9"/>
      <c r="K289" s="511"/>
      <c r="L289" s="512"/>
      <c r="M289" s="3"/>
      <c r="N289" s="3"/>
      <c r="O289" s="32"/>
    </row>
    <row r="290" spans="1:15" hidden="1">
      <c r="A290" s="25" t="s">
        <v>1561</v>
      </c>
      <c r="B290" s="25" t="s">
        <v>1561</v>
      </c>
      <c r="C290" s="26"/>
      <c r="D290" s="7"/>
      <c r="E290" s="32"/>
      <c r="F290" s="5"/>
      <c r="G290" s="5" t="s">
        <v>36</v>
      </c>
      <c r="H290" s="2" t="s">
        <v>1142</v>
      </c>
      <c r="I290" s="9"/>
      <c r="J290" s="9"/>
      <c r="K290" s="511"/>
      <c r="L290" s="512"/>
      <c r="M290" s="3"/>
      <c r="N290" s="3"/>
      <c r="O290" s="32"/>
    </row>
    <row r="291" spans="1:15" hidden="1">
      <c r="A291" s="25" t="s">
        <v>1561</v>
      </c>
      <c r="B291" s="25" t="s">
        <v>1561</v>
      </c>
      <c r="C291" s="26"/>
      <c r="D291" s="7"/>
      <c r="E291" s="32"/>
      <c r="F291" s="5"/>
      <c r="G291" s="5" t="s">
        <v>37</v>
      </c>
      <c r="H291" s="2" t="s">
        <v>1143</v>
      </c>
      <c r="I291" s="9"/>
      <c r="J291" s="9"/>
      <c r="K291" s="511"/>
      <c r="L291" s="512"/>
      <c r="M291" s="3"/>
      <c r="N291" s="3"/>
      <c r="O291" s="32"/>
    </row>
    <row r="292" spans="1:15" hidden="1">
      <c r="A292" s="25" t="s">
        <v>1561</v>
      </c>
      <c r="B292" s="25" t="s">
        <v>1561</v>
      </c>
      <c r="C292" s="26"/>
      <c r="D292" s="7"/>
      <c r="E292" s="32"/>
      <c r="F292" s="5"/>
      <c r="G292" s="5" t="s">
        <v>38</v>
      </c>
      <c r="H292" s="2" t="s">
        <v>1144</v>
      </c>
      <c r="I292" s="9"/>
      <c r="J292" s="9"/>
      <c r="K292" s="511"/>
      <c r="L292" s="512"/>
      <c r="M292" s="3"/>
      <c r="N292" s="3"/>
      <c r="O292" s="32"/>
    </row>
    <row r="293" spans="1:15" hidden="1">
      <c r="A293" s="25" t="s">
        <v>1561</v>
      </c>
      <c r="B293" s="25" t="s">
        <v>1561</v>
      </c>
      <c r="C293" s="26"/>
      <c r="D293" s="7"/>
      <c r="E293" s="32"/>
      <c r="F293" s="5"/>
      <c r="G293" s="5" t="s">
        <v>39</v>
      </c>
      <c r="H293" s="2" t="s">
        <v>1145</v>
      </c>
      <c r="I293" s="9"/>
      <c r="J293" s="9"/>
      <c r="K293" s="511"/>
      <c r="L293" s="512"/>
      <c r="M293" s="3"/>
      <c r="N293" s="3"/>
      <c r="O293" s="32"/>
    </row>
    <row r="294" spans="1:15" hidden="1">
      <c r="A294" s="25" t="s">
        <v>1561</v>
      </c>
      <c r="B294" s="25" t="s">
        <v>1561</v>
      </c>
      <c r="C294" s="26"/>
      <c r="D294" s="7"/>
      <c r="E294" s="32"/>
      <c r="F294" s="5"/>
      <c r="G294" s="5" t="s">
        <v>40</v>
      </c>
      <c r="H294" s="2" t="s">
        <v>1146</v>
      </c>
      <c r="I294" s="9"/>
      <c r="J294" s="9"/>
      <c r="K294" s="511"/>
      <c r="L294" s="512"/>
      <c r="M294" s="3"/>
      <c r="N294" s="3"/>
      <c r="O294" s="32"/>
    </row>
    <row r="295" spans="1:15" hidden="1">
      <c r="A295" s="25" t="s">
        <v>1561</v>
      </c>
      <c r="B295" s="25" t="s">
        <v>1561</v>
      </c>
      <c r="C295" s="26"/>
      <c r="D295" s="7"/>
      <c r="E295" s="32"/>
      <c r="F295" s="5"/>
      <c r="G295" s="5" t="s">
        <v>41</v>
      </c>
      <c r="H295" s="2" t="s">
        <v>1147</v>
      </c>
      <c r="I295" s="9"/>
      <c r="J295" s="9"/>
      <c r="K295" s="511"/>
      <c r="L295" s="512"/>
      <c r="M295" s="3"/>
      <c r="N295" s="3"/>
      <c r="O295" s="32"/>
    </row>
    <row r="296" spans="1:15" hidden="1">
      <c r="A296" s="25" t="s">
        <v>1561</v>
      </c>
      <c r="B296" s="25" t="s">
        <v>1561</v>
      </c>
      <c r="C296" s="26"/>
      <c r="D296" s="7"/>
      <c r="E296" s="32"/>
      <c r="F296" s="5"/>
      <c r="G296" s="5" t="s">
        <v>42</v>
      </c>
      <c r="H296" s="2" t="s">
        <v>1148</v>
      </c>
      <c r="I296" s="9"/>
      <c r="J296" s="9"/>
      <c r="K296" s="511"/>
      <c r="L296" s="512"/>
      <c r="M296" s="3"/>
      <c r="N296" s="267"/>
      <c r="O296" s="32"/>
    </row>
    <row r="297" spans="1:15" hidden="1">
      <c r="A297" s="25" t="s">
        <v>1561</v>
      </c>
      <c r="B297" s="25" t="s">
        <v>1561</v>
      </c>
      <c r="C297" s="26"/>
      <c r="D297" s="7"/>
      <c r="E297" s="32"/>
      <c r="F297" s="5"/>
      <c r="G297" s="5" t="s">
        <v>19</v>
      </c>
      <c r="H297" s="2" t="s">
        <v>1149</v>
      </c>
      <c r="I297" s="9"/>
      <c r="J297" s="9"/>
      <c r="K297" s="511"/>
      <c r="L297" s="512"/>
      <c r="M297" s="3"/>
      <c r="N297" s="267"/>
      <c r="O297" s="32"/>
    </row>
    <row r="298" spans="1:15" hidden="1">
      <c r="A298" s="25" t="s">
        <v>1561</v>
      </c>
      <c r="B298" s="25" t="s">
        <v>1561</v>
      </c>
      <c r="C298" s="26"/>
      <c r="D298" s="7"/>
      <c r="E298" s="32"/>
      <c r="F298" s="5"/>
      <c r="G298" s="5" t="s">
        <v>20</v>
      </c>
      <c r="H298" s="2" t="s">
        <v>288</v>
      </c>
      <c r="I298" s="9" t="s">
        <v>308</v>
      </c>
      <c r="J298" s="9"/>
      <c r="K298" s="511"/>
      <c r="L298" s="512"/>
      <c r="N298" s="85"/>
      <c r="O298" s="32"/>
    </row>
    <row r="299" spans="1:15" ht="57" hidden="1" customHeight="1">
      <c r="A299" s="25" t="s">
        <v>1561</v>
      </c>
      <c r="B299" s="25" t="s">
        <v>1561</v>
      </c>
      <c r="C299" s="570" t="s">
        <v>25</v>
      </c>
      <c r="D299" s="7" t="s">
        <v>1048</v>
      </c>
      <c r="E299" s="31">
        <f>E286+1</f>
        <v>22</v>
      </c>
      <c r="F299" s="27"/>
      <c r="G299" s="27"/>
      <c r="H299" s="15" t="s">
        <v>1150</v>
      </c>
      <c r="I299" s="28"/>
      <c r="J299" s="28"/>
      <c r="K299" s="797" t="str">
        <f>"12月時点病気、育休等で仕事を休んでいた人（Q"&amp;E231&amp;"=5）"</f>
        <v>12月時点病気、育休等で仕事を休んでいた人（Q17=5）</v>
      </c>
      <c r="L299" s="798"/>
      <c r="M299" s="15"/>
      <c r="N299" s="15" t="s">
        <v>1151</v>
      </c>
      <c r="O299" s="31">
        <v>25</v>
      </c>
    </row>
    <row r="300" spans="1:15" hidden="1">
      <c r="A300" s="25" t="s">
        <v>1561</v>
      </c>
      <c r="B300" s="25" t="s">
        <v>1561</v>
      </c>
      <c r="C300" s="26"/>
      <c r="D300" s="7"/>
      <c r="E300" s="32"/>
      <c r="F300" s="5"/>
      <c r="G300" s="5"/>
      <c r="H300" s="266" t="s">
        <v>1140</v>
      </c>
      <c r="I300" s="8"/>
      <c r="J300" s="8"/>
      <c r="K300" s="513"/>
      <c r="L300" s="514"/>
      <c r="M300" s="4"/>
      <c r="N300" s="77"/>
      <c r="O300" s="32"/>
    </row>
    <row r="301" spans="1:15" hidden="1">
      <c r="A301" s="25" t="s">
        <v>1561</v>
      </c>
      <c r="B301" s="25" t="s">
        <v>1561</v>
      </c>
      <c r="C301" s="97"/>
      <c r="D301" s="7"/>
      <c r="E301" s="32"/>
      <c r="F301" s="5" t="s">
        <v>285</v>
      </c>
      <c r="G301" s="5" t="s">
        <v>35</v>
      </c>
      <c r="H301" s="2" t="s">
        <v>1141</v>
      </c>
      <c r="I301" s="9"/>
      <c r="J301" s="9"/>
      <c r="K301" s="511"/>
      <c r="L301" s="512"/>
      <c r="M301" s="3"/>
      <c r="N301" s="3"/>
      <c r="O301" s="32"/>
    </row>
    <row r="302" spans="1:15" hidden="1">
      <c r="A302" s="25" t="s">
        <v>1561</v>
      </c>
      <c r="B302" s="25" t="s">
        <v>1561</v>
      </c>
      <c r="C302" s="97"/>
      <c r="D302" s="7"/>
      <c r="E302" s="32"/>
      <c r="F302" s="5" t="s">
        <v>285</v>
      </c>
      <c r="G302" s="5" t="s">
        <v>170</v>
      </c>
      <c r="H302" s="2" t="s">
        <v>406</v>
      </c>
      <c r="I302" s="9"/>
      <c r="J302" s="9"/>
      <c r="K302" s="511"/>
      <c r="L302" s="512"/>
      <c r="M302" s="3"/>
      <c r="N302" s="3"/>
      <c r="O302" s="32"/>
    </row>
    <row r="303" spans="1:15" hidden="1">
      <c r="A303" s="25" t="s">
        <v>1561</v>
      </c>
      <c r="B303" s="25" t="s">
        <v>1561</v>
      </c>
      <c r="C303" s="26"/>
      <c r="D303" s="7"/>
      <c r="E303" s="32"/>
      <c r="F303" s="5"/>
      <c r="G303" s="5" t="s">
        <v>36</v>
      </c>
      <c r="H303" s="2" t="s">
        <v>1152</v>
      </c>
      <c r="I303" s="9"/>
      <c r="J303" s="9"/>
      <c r="K303" s="511"/>
      <c r="L303" s="512"/>
      <c r="M303" s="3"/>
      <c r="N303" s="3"/>
      <c r="O303" s="32"/>
    </row>
    <row r="304" spans="1:15" hidden="1">
      <c r="A304" s="25" t="s">
        <v>1561</v>
      </c>
      <c r="B304" s="25" t="s">
        <v>1561</v>
      </c>
      <c r="C304" s="26"/>
      <c r="D304" s="7"/>
      <c r="E304" s="32"/>
      <c r="F304" s="5"/>
      <c r="G304" s="5" t="s">
        <v>37</v>
      </c>
      <c r="H304" s="2" t="s">
        <v>1153</v>
      </c>
      <c r="I304" s="9"/>
      <c r="J304" s="9"/>
      <c r="K304" s="511"/>
      <c r="L304" s="512"/>
      <c r="M304" s="3"/>
      <c r="N304" s="3"/>
      <c r="O304" s="32"/>
    </row>
    <row r="305" spans="1:15" hidden="1">
      <c r="A305" s="25" t="s">
        <v>1561</v>
      </c>
      <c r="B305" s="25" t="s">
        <v>1561</v>
      </c>
      <c r="C305" s="26"/>
      <c r="D305" s="7"/>
      <c r="E305" s="32"/>
      <c r="F305" s="5"/>
      <c r="G305" s="5" t="s">
        <v>14</v>
      </c>
      <c r="H305" s="2" t="s">
        <v>1154</v>
      </c>
      <c r="I305" s="9"/>
      <c r="J305" s="9"/>
      <c r="K305" s="511"/>
      <c r="L305" s="512"/>
      <c r="M305" s="3"/>
      <c r="N305" s="3"/>
      <c r="O305" s="32"/>
    </row>
    <row r="306" spans="1:15" hidden="1">
      <c r="A306" s="25" t="s">
        <v>1561</v>
      </c>
      <c r="B306" s="25" t="s">
        <v>1561</v>
      </c>
      <c r="C306" s="26"/>
      <c r="D306" s="7"/>
      <c r="E306" s="32"/>
      <c r="F306" s="5"/>
      <c r="G306" s="5" t="s">
        <v>15</v>
      </c>
      <c r="H306" s="2" t="s">
        <v>1155</v>
      </c>
      <c r="I306" s="9"/>
      <c r="J306" s="9"/>
      <c r="K306" s="511"/>
      <c r="L306" s="512"/>
      <c r="M306" s="3"/>
      <c r="N306" s="3"/>
      <c r="O306" s="32"/>
    </row>
    <row r="307" spans="1:15" hidden="1">
      <c r="A307" s="25" t="s">
        <v>1561</v>
      </c>
      <c r="B307" s="25" t="s">
        <v>1561</v>
      </c>
      <c r="C307" s="26"/>
      <c r="D307" s="7"/>
      <c r="E307" s="32"/>
      <c r="F307" s="5"/>
      <c r="G307" s="5" t="s">
        <v>16</v>
      </c>
      <c r="H307" s="2" t="s">
        <v>1156</v>
      </c>
      <c r="I307" s="9"/>
      <c r="J307" s="9"/>
      <c r="K307" s="511"/>
      <c r="L307" s="512"/>
      <c r="M307" s="3"/>
      <c r="N307" s="3"/>
      <c r="O307" s="32"/>
    </row>
    <row r="308" spans="1:15" hidden="1">
      <c r="A308" s="25" t="s">
        <v>1561</v>
      </c>
      <c r="B308" s="25" t="s">
        <v>1561</v>
      </c>
      <c r="C308" s="26"/>
      <c r="D308" s="7"/>
      <c r="E308" s="32"/>
      <c r="F308" s="5"/>
      <c r="G308" s="5" t="s">
        <v>17</v>
      </c>
      <c r="H308" s="2" t="s">
        <v>288</v>
      </c>
      <c r="I308" s="9" t="s">
        <v>308</v>
      </c>
      <c r="J308" s="9"/>
      <c r="K308" s="511"/>
      <c r="L308" s="512"/>
      <c r="N308" s="85"/>
      <c r="O308" s="32"/>
    </row>
    <row r="309" spans="1:15" ht="75" hidden="1">
      <c r="A309" s="25" t="s">
        <v>1561</v>
      </c>
      <c r="B309" s="25" t="s">
        <v>1561</v>
      </c>
      <c r="C309" s="2" t="s">
        <v>1157</v>
      </c>
      <c r="D309" s="7" t="s">
        <v>171</v>
      </c>
      <c r="E309" s="31">
        <f>E299+1</f>
        <v>23</v>
      </c>
      <c r="F309" s="27"/>
      <c r="G309" s="27"/>
      <c r="H309" s="29" t="s">
        <v>1966</v>
      </c>
      <c r="I309" s="28"/>
      <c r="J309" s="28"/>
      <c r="K309" s="797" t="str">
        <f>"12月時点非就業(Q"&amp;$E$231&amp;"=7-11)"</f>
        <v>12月時点非就業(Q17=7-11)</v>
      </c>
      <c r="L309" s="798"/>
      <c r="M309" s="15"/>
      <c r="N309" s="15" t="s">
        <v>1828</v>
      </c>
      <c r="O309" s="31">
        <v>26</v>
      </c>
    </row>
    <row r="310" spans="1:15" hidden="1">
      <c r="A310" s="25" t="s">
        <v>1561</v>
      </c>
      <c r="B310" s="25" t="s">
        <v>1561</v>
      </c>
      <c r="C310" s="26"/>
      <c r="D310" s="7"/>
      <c r="E310" s="32"/>
      <c r="F310" s="5"/>
      <c r="G310" s="5"/>
      <c r="H310" s="4" t="s">
        <v>0</v>
      </c>
      <c r="I310" s="13"/>
      <c r="J310" s="13"/>
      <c r="K310" s="513"/>
      <c r="L310" s="514"/>
      <c r="M310" s="14"/>
      <c r="N310" s="14"/>
      <c r="O310" s="32"/>
    </row>
    <row r="311" spans="1:15" ht="30" hidden="1">
      <c r="A311" s="25" t="s">
        <v>1561</v>
      </c>
      <c r="B311" s="25" t="s">
        <v>1561</v>
      </c>
      <c r="C311" s="26"/>
      <c r="D311" s="7"/>
      <c r="E311" s="32"/>
      <c r="F311" s="5"/>
      <c r="G311" s="5"/>
      <c r="H311" s="4" t="s">
        <v>1158</v>
      </c>
      <c r="I311" s="13"/>
      <c r="J311" s="13"/>
      <c r="K311" s="513"/>
      <c r="L311" s="514"/>
      <c r="M311" s="14"/>
      <c r="N311" s="14" t="s">
        <v>1159</v>
      </c>
      <c r="O311" s="32"/>
    </row>
    <row r="312" spans="1:15" ht="30" hidden="1">
      <c r="A312" s="25" t="s">
        <v>1561</v>
      </c>
      <c r="B312" s="25" t="s">
        <v>1561</v>
      </c>
      <c r="C312" s="26"/>
      <c r="D312" s="7"/>
      <c r="E312" s="32"/>
      <c r="F312" s="5"/>
      <c r="G312" s="5" t="s">
        <v>36</v>
      </c>
      <c r="H312" s="2" t="s">
        <v>1827</v>
      </c>
      <c r="I312" s="9"/>
      <c r="J312" s="9"/>
      <c r="K312" s="511"/>
      <c r="L312" s="512"/>
      <c r="M312" s="3"/>
      <c r="N312" s="2" t="s">
        <v>1829</v>
      </c>
      <c r="O312" s="32"/>
    </row>
    <row r="313" spans="1:15" hidden="1">
      <c r="A313" s="25" t="s">
        <v>1561</v>
      </c>
      <c r="B313" s="25" t="s">
        <v>1561</v>
      </c>
      <c r="C313" s="26"/>
      <c r="D313" s="7"/>
      <c r="E313" s="32"/>
      <c r="F313" s="5"/>
      <c r="G313" s="5" t="s">
        <v>37</v>
      </c>
      <c r="H313" s="2" t="s">
        <v>1160</v>
      </c>
      <c r="I313" s="9"/>
      <c r="J313" s="9"/>
      <c r="K313" s="511"/>
      <c r="L313" s="512"/>
      <c r="M313" s="3"/>
      <c r="N313" s="268"/>
      <c r="O313" s="32"/>
    </row>
    <row r="314" spans="1:15" hidden="1">
      <c r="A314" s="25" t="s">
        <v>1561</v>
      </c>
      <c r="B314" s="25" t="s">
        <v>1561</v>
      </c>
      <c r="C314" s="26"/>
      <c r="D314" s="7"/>
      <c r="E314" s="32"/>
      <c r="F314" s="5"/>
      <c r="G314" s="5" t="s">
        <v>38</v>
      </c>
      <c r="H314" s="2" t="s">
        <v>1161</v>
      </c>
      <c r="I314" s="9"/>
      <c r="J314" s="9"/>
      <c r="K314" s="511"/>
      <c r="L314" s="512"/>
      <c r="M314" s="3"/>
      <c r="N314" s="269"/>
      <c r="O314" s="32"/>
    </row>
    <row r="315" spans="1:15" hidden="1">
      <c r="A315" s="25" t="s">
        <v>1561</v>
      </c>
      <c r="B315" s="25" t="s">
        <v>1561</v>
      </c>
      <c r="C315" s="26"/>
      <c r="D315" s="7"/>
      <c r="E315" s="32"/>
      <c r="F315" s="5"/>
      <c r="G315" s="5" t="s">
        <v>39</v>
      </c>
      <c r="H315" s="2" t="s">
        <v>1162</v>
      </c>
      <c r="I315" s="9"/>
      <c r="J315" s="9"/>
      <c r="K315" s="511"/>
      <c r="L315" s="512"/>
      <c r="M315" s="3"/>
      <c r="N315" s="3"/>
      <c r="O315" s="32"/>
    </row>
    <row r="316" spans="1:15" hidden="1">
      <c r="A316" s="25" t="s">
        <v>1561</v>
      </c>
      <c r="B316" s="25" t="s">
        <v>1561</v>
      </c>
      <c r="C316" s="26"/>
      <c r="D316" s="7"/>
      <c r="E316" s="32"/>
      <c r="F316" s="5"/>
      <c r="G316" s="5" t="s">
        <v>40</v>
      </c>
      <c r="H316" s="2" t="s">
        <v>1163</v>
      </c>
      <c r="I316" s="9"/>
      <c r="J316" s="9"/>
      <c r="K316" s="511"/>
      <c r="L316" s="512"/>
      <c r="M316" s="3"/>
      <c r="N316" s="3"/>
      <c r="O316" s="32"/>
    </row>
    <row r="317" spans="1:15" hidden="1">
      <c r="A317" s="25" t="s">
        <v>1561</v>
      </c>
      <c r="B317" s="25" t="s">
        <v>1561</v>
      </c>
      <c r="C317" s="26"/>
      <c r="D317" s="7"/>
      <c r="E317" s="32"/>
      <c r="F317" s="5"/>
      <c r="G317" s="5" t="s">
        <v>41</v>
      </c>
      <c r="H317" s="2" t="s">
        <v>1164</v>
      </c>
      <c r="I317" s="9"/>
      <c r="J317" s="9"/>
      <c r="K317" s="511"/>
      <c r="L317" s="512"/>
      <c r="M317" s="3"/>
      <c r="N317" s="3"/>
      <c r="O317" s="32"/>
    </row>
    <row r="318" spans="1:15" ht="30" hidden="1">
      <c r="A318" s="25" t="s">
        <v>1561</v>
      </c>
      <c r="B318" s="25" t="s">
        <v>1561</v>
      </c>
      <c r="C318" s="2" t="s">
        <v>1157</v>
      </c>
      <c r="D318" s="7" t="s">
        <v>171</v>
      </c>
      <c r="E318" s="31">
        <f>E309+1</f>
        <v>24</v>
      </c>
      <c r="F318" s="27"/>
      <c r="G318" s="27"/>
      <c r="H318" s="15" t="s">
        <v>1165</v>
      </c>
      <c r="I318" s="28"/>
      <c r="J318" s="28"/>
      <c r="K318" s="797" t="str">
        <f>"12月時点非就業(Q"&amp;$E$231&amp;"=7-11)"</f>
        <v>12月時点非就業(Q17=7-11)</v>
      </c>
      <c r="L318" s="798"/>
      <c r="M318" s="65"/>
      <c r="N318" s="15" t="s">
        <v>1762</v>
      </c>
      <c r="O318" s="31">
        <v>27</v>
      </c>
    </row>
    <row r="319" spans="1:15" hidden="1">
      <c r="A319" s="25" t="s">
        <v>1561</v>
      </c>
      <c r="B319" s="25" t="s">
        <v>1561</v>
      </c>
      <c r="C319" s="2"/>
      <c r="D319" s="7"/>
      <c r="E319" s="32"/>
      <c r="F319" s="5"/>
      <c r="G319" s="5"/>
      <c r="H319" s="14" t="s">
        <v>0</v>
      </c>
      <c r="I319" s="8"/>
      <c r="J319" s="8"/>
      <c r="K319" s="513"/>
      <c r="L319" s="514"/>
      <c r="M319" s="4"/>
      <c r="N319" s="77"/>
      <c r="O319" s="32"/>
    </row>
    <row r="320" spans="1:15" hidden="1">
      <c r="A320" s="25" t="s">
        <v>1561</v>
      </c>
      <c r="B320" s="25" t="s">
        <v>1561</v>
      </c>
      <c r="C320" s="26"/>
      <c r="D320" s="7"/>
      <c r="E320" s="32"/>
      <c r="F320" s="5"/>
      <c r="G320" s="5" t="s">
        <v>36</v>
      </c>
      <c r="H320" s="2" t="s">
        <v>1166</v>
      </c>
      <c r="I320" s="9"/>
      <c r="J320" s="9"/>
      <c r="K320" s="511"/>
      <c r="L320" s="512"/>
      <c r="N320" s="269"/>
      <c r="O320" s="32"/>
    </row>
    <row r="321" spans="1:15" hidden="1">
      <c r="A321" s="25" t="s">
        <v>1561</v>
      </c>
      <c r="B321" s="25" t="s">
        <v>1561</v>
      </c>
      <c r="C321" s="26"/>
      <c r="D321" s="7"/>
      <c r="E321" s="32"/>
      <c r="F321" s="5"/>
      <c r="G321" s="5" t="s">
        <v>37</v>
      </c>
      <c r="H321" s="2" t="s">
        <v>1167</v>
      </c>
      <c r="I321" s="9"/>
      <c r="J321" s="9"/>
      <c r="K321" s="511"/>
      <c r="L321" s="512"/>
      <c r="M321" s="3"/>
      <c r="N321" s="265"/>
      <c r="O321" s="32"/>
    </row>
    <row r="322" spans="1:15" hidden="1">
      <c r="A322" s="25" t="s">
        <v>1561</v>
      </c>
      <c r="B322" s="25" t="s">
        <v>1561</v>
      </c>
      <c r="C322" s="26"/>
      <c r="D322" s="7"/>
      <c r="E322" s="32"/>
      <c r="F322" s="5"/>
      <c r="G322" s="5" t="s">
        <v>38</v>
      </c>
      <c r="H322" s="2" t="s">
        <v>1168</v>
      </c>
      <c r="I322" s="9"/>
      <c r="J322" s="9"/>
      <c r="K322" s="511"/>
      <c r="L322" s="512"/>
      <c r="M322" s="3"/>
      <c r="N322" s="3"/>
      <c r="O322" s="32"/>
    </row>
    <row r="323" spans="1:15" ht="35.25" hidden="1" customHeight="1">
      <c r="A323" s="25" t="s">
        <v>1561</v>
      </c>
      <c r="B323" s="25" t="s">
        <v>1561</v>
      </c>
      <c r="C323" s="2" t="s">
        <v>1157</v>
      </c>
      <c r="D323" s="7" t="s">
        <v>171</v>
      </c>
      <c r="E323" s="31">
        <f>E318+1</f>
        <v>25</v>
      </c>
      <c r="F323" s="27"/>
      <c r="G323" s="27"/>
      <c r="H323" s="15" t="s">
        <v>1169</v>
      </c>
      <c r="I323" s="28"/>
      <c r="J323" s="28"/>
      <c r="K323" s="797" t="str">
        <f>"12月時点仕事希望ありの非就業(Q"&amp;E318&amp;"=2)"</f>
        <v>12月時点仕事希望ありの非就業(Q24=2)</v>
      </c>
      <c r="L323" s="798"/>
      <c r="M323" s="65"/>
      <c r="N323" s="65"/>
      <c r="O323" s="31">
        <v>28</v>
      </c>
    </row>
    <row r="324" spans="1:15" hidden="1">
      <c r="A324" s="25" t="s">
        <v>1561</v>
      </c>
      <c r="B324" s="25" t="s">
        <v>1561</v>
      </c>
      <c r="C324" s="2"/>
      <c r="D324" s="7"/>
      <c r="E324" s="32"/>
      <c r="F324" s="5"/>
      <c r="G324" s="5"/>
      <c r="H324" s="14" t="s">
        <v>0</v>
      </c>
      <c r="I324" s="8"/>
      <c r="J324" s="8"/>
      <c r="K324" s="513"/>
      <c r="L324" s="514"/>
      <c r="M324" s="4"/>
      <c r="N324" s="77"/>
      <c r="O324" s="32"/>
    </row>
    <row r="325" spans="1:15" hidden="1">
      <c r="A325" s="25" t="s">
        <v>1561</v>
      </c>
      <c r="B325" s="25" t="s">
        <v>1561</v>
      </c>
      <c r="C325" s="26"/>
      <c r="D325" s="7"/>
      <c r="E325" s="32"/>
      <c r="F325" s="5"/>
      <c r="G325" s="5" t="s">
        <v>36</v>
      </c>
      <c r="H325" s="2" t="s">
        <v>1170</v>
      </c>
      <c r="I325" s="9"/>
      <c r="J325" s="9"/>
      <c r="K325" s="511"/>
      <c r="L325" s="512"/>
      <c r="N325" s="269"/>
      <c r="O325" s="32"/>
    </row>
    <row r="326" spans="1:15" hidden="1">
      <c r="A326" s="25" t="s">
        <v>1561</v>
      </c>
      <c r="B326" s="25" t="s">
        <v>1561</v>
      </c>
      <c r="C326" s="26"/>
      <c r="D326" s="7"/>
      <c r="E326" s="32"/>
      <c r="F326" s="5"/>
      <c r="G326" s="5" t="s">
        <v>37</v>
      </c>
      <c r="H326" s="2" t="s">
        <v>1171</v>
      </c>
      <c r="I326" s="9"/>
      <c r="J326" s="9"/>
      <c r="K326" s="511"/>
      <c r="L326" s="512"/>
      <c r="M326" s="3"/>
      <c r="N326" s="265"/>
      <c r="O326" s="32"/>
    </row>
    <row r="327" spans="1:15" hidden="1">
      <c r="A327" s="25" t="s">
        <v>1561</v>
      </c>
      <c r="B327" s="25" t="s">
        <v>1561</v>
      </c>
      <c r="C327" s="26"/>
      <c r="D327" s="7"/>
      <c r="E327" s="32"/>
      <c r="F327" s="5"/>
      <c r="G327" s="5" t="s">
        <v>38</v>
      </c>
      <c r="H327" s="2" t="s">
        <v>1172</v>
      </c>
      <c r="I327" s="9"/>
      <c r="J327" s="9"/>
      <c r="K327" s="511"/>
      <c r="L327" s="512"/>
      <c r="M327" s="3"/>
      <c r="N327" s="3"/>
      <c r="O327" s="32"/>
    </row>
    <row r="328" spans="1:15" ht="30" hidden="1">
      <c r="A328" s="25" t="s">
        <v>1561</v>
      </c>
      <c r="B328" s="25" t="s">
        <v>1561</v>
      </c>
      <c r="C328" s="2" t="s">
        <v>1157</v>
      </c>
      <c r="D328" s="7" t="s">
        <v>171</v>
      </c>
      <c r="E328" s="31">
        <f>E323+1</f>
        <v>26</v>
      </c>
      <c r="F328" s="27"/>
      <c r="G328" s="27"/>
      <c r="H328" s="15" t="s">
        <v>1173</v>
      </c>
      <c r="I328" s="28"/>
      <c r="J328" s="28"/>
      <c r="K328" s="797" t="str">
        <f>"12月時点非就業(Q"&amp;$E$231&amp;"=7-11)"</f>
        <v>12月時点非就業(Q17=7-11)</v>
      </c>
      <c r="L328" s="798"/>
      <c r="M328" s="65"/>
      <c r="N328" s="15" t="s">
        <v>1763</v>
      </c>
      <c r="O328" s="31">
        <v>29</v>
      </c>
    </row>
    <row r="329" spans="1:15" hidden="1">
      <c r="A329" s="25" t="s">
        <v>1561</v>
      </c>
      <c r="B329" s="25" t="s">
        <v>1561</v>
      </c>
      <c r="C329" s="2"/>
      <c r="D329" s="7"/>
      <c r="E329" s="32"/>
      <c r="F329" s="5"/>
      <c r="G329" s="5"/>
      <c r="H329" s="14" t="s">
        <v>0</v>
      </c>
      <c r="I329" s="8"/>
      <c r="J329" s="8"/>
      <c r="K329" s="513"/>
      <c r="L329" s="514"/>
      <c r="M329" s="4"/>
      <c r="N329" s="77"/>
      <c r="O329" s="32"/>
    </row>
    <row r="330" spans="1:15" ht="30" hidden="1">
      <c r="A330" s="25" t="s">
        <v>1561</v>
      </c>
      <c r="B330" s="25" t="s">
        <v>1561</v>
      </c>
      <c r="C330" s="2"/>
      <c r="D330" s="7"/>
      <c r="E330" s="32"/>
      <c r="F330" s="5"/>
      <c r="G330" s="5"/>
      <c r="H330" s="4" t="s">
        <v>1174</v>
      </c>
      <c r="I330" s="8"/>
      <c r="J330" s="8"/>
      <c r="K330" s="513"/>
      <c r="L330" s="514"/>
      <c r="M330" s="4"/>
      <c r="N330" s="4"/>
      <c r="O330" s="32"/>
    </row>
    <row r="331" spans="1:15" hidden="1">
      <c r="A331" s="25" t="s">
        <v>1561</v>
      </c>
      <c r="B331" s="25" t="s">
        <v>1561</v>
      </c>
      <c r="C331" s="2"/>
      <c r="D331" s="7"/>
      <c r="E331" s="32"/>
      <c r="F331" s="5"/>
      <c r="G331" s="5" t="s">
        <v>36</v>
      </c>
      <c r="H331" s="2" t="s">
        <v>1175</v>
      </c>
      <c r="I331" s="9"/>
      <c r="J331" s="9"/>
      <c r="K331" s="511"/>
      <c r="L331" s="512"/>
      <c r="M331" s="3"/>
      <c r="N331" s="3"/>
      <c r="O331" s="32"/>
    </row>
    <row r="332" spans="1:15" hidden="1">
      <c r="A332" s="25" t="s">
        <v>1561</v>
      </c>
      <c r="B332" s="25" t="s">
        <v>1561</v>
      </c>
      <c r="C332" s="26"/>
      <c r="D332" s="7"/>
      <c r="E332" s="32"/>
      <c r="F332" s="5"/>
      <c r="G332" s="5" t="s">
        <v>37</v>
      </c>
      <c r="H332" s="2" t="s">
        <v>1176</v>
      </c>
      <c r="I332" s="9"/>
      <c r="J332" s="9"/>
      <c r="K332" s="511"/>
      <c r="L332" s="512"/>
      <c r="M332" s="3"/>
      <c r="N332" s="3"/>
      <c r="O332" s="32"/>
    </row>
    <row r="333" spans="1:15" hidden="1">
      <c r="A333" s="25" t="s">
        <v>1561</v>
      </c>
      <c r="B333" s="25" t="s">
        <v>1561</v>
      </c>
      <c r="C333" s="26"/>
      <c r="D333" s="7"/>
      <c r="E333" s="32"/>
      <c r="F333" s="5"/>
      <c r="G333" s="5" t="s">
        <v>38</v>
      </c>
      <c r="H333" s="2" t="s">
        <v>1177</v>
      </c>
      <c r="I333" s="9"/>
      <c r="J333" s="9"/>
      <c r="K333" s="511"/>
      <c r="L333" s="512"/>
      <c r="M333" s="3"/>
      <c r="N333" s="3"/>
      <c r="O333" s="32"/>
    </row>
    <row r="334" spans="1:15" hidden="1">
      <c r="A334" s="25" t="s">
        <v>1561</v>
      </c>
      <c r="B334" s="25" t="s">
        <v>1561</v>
      </c>
      <c r="C334" s="26"/>
      <c r="D334" s="7"/>
      <c r="E334" s="32"/>
      <c r="F334" s="5"/>
      <c r="G334" s="5" t="s">
        <v>39</v>
      </c>
      <c r="H334" s="2" t="s">
        <v>1178</v>
      </c>
      <c r="I334" s="9"/>
      <c r="J334" s="9"/>
      <c r="K334" s="511"/>
      <c r="L334" s="512"/>
      <c r="M334" s="3"/>
      <c r="N334" s="3"/>
      <c r="O334" s="32"/>
    </row>
    <row r="335" spans="1:15" ht="153.6" hidden="1" customHeight="1">
      <c r="A335" s="25" t="s">
        <v>1561</v>
      </c>
      <c r="B335" s="25" t="s">
        <v>1561</v>
      </c>
      <c r="C335" s="2" t="s">
        <v>1179</v>
      </c>
      <c r="D335" s="7" t="s">
        <v>1048</v>
      </c>
      <c r="E335" s="31">
        <f>E328+1</f>
        <v>27</v>
      </c>
      <c r="F335" s="27"/>
      <c r="G335" s="27"/>
      <c r="H335" s="15" t="s">
        <v>1180</v>
      </c>
      <c r="I335" s="28"/>
      <c r="J335" s="28"/>
      <c r="K335" s="797" t="str">
        <f>"12月時点仕事希望ありの非労働力で、12月仕事を探していなかった人(Q"&amp;E231&amp;"=8-11 &amp; Q"&amp;E318&amp;"=2 &amp; Q"&amp;E328&amp;"=3-4)"</f>
        <v>12月時点仕事希望ありの非労働力で、12月仕事を探していなかった人(Q17=8-11 &amp; Q24=2 &amp; Q26=3-4)</v>
      </c>
      <c r="L335" s="798"/>
      <c r="M335" s="65"/>
      <c r="N335" s="15" t="s">
        <v>1764</v>
      </c>
      <c r="O335" s="31">
        <v>30</v>
      </c>
    </row>
    <row r="336" spans="1:15" hidden="1">
      <c r="A336" s="25" t="s">
        <v>1561</v>
      </c>
      <c r="B336" s="25" t="s">
        <v>1561</v>
      </c>
      <c r="C336" s="26" t="s">
        <v>26</v>
      </c>
      <c r="D336" s="7"/>
      <c r="E336" s="32"/>
      <c r="F336" s="5"/>
      <c r="G336" s="5"/>
      <c r="H336" s="266" t="s">
        <v>1140</v>
      </c>
      <c r="I336" s="8"/>
      <c r="J336" s="8"/>
      <c r="K336" s="513"/>
      <c r="L336" s="514"/>
      <c r="M336" s="4"/>
      <c r="N336" s="84"/>
      <c r="O336" s="32"/>
    </row>
    <row r="337" spans="1:15" hidden="1">
      <c r="A337" s="25" t="s">
        <v>1561</v>
      </c>
      <c r="B337" s="25" t="s">
        <v>1561</v>
      </c>
      <c r="C337" s="97"/>
      <c r="D337" s="7"/>
      <c r="E337" s="32"/>
      <c r="F337" s="5" t="s">
        <v>285</v>
      </c>
      <c r="G337" s="5" t="s">
        <v>35</v>
      </c>
      <c r="H337" s="2" t="s">
        <v>1141</v>
      </c>
      <c r="I337" s="9"/>
      <c r="J337" s="9"/>
      <c r="K337" s="511"/>
      <c r="L337" s="512"/>
      <c r="M337" s="3"/>
      <c r="N337" s="270"/>
      <c r="O337" s="32"/>
    </row>
    <row r="338" spans="1:15" hidden="1">
      <c r="A338" s="25" t="s">
        <v>1561</v>
      </c>
      <c r="B338" s="25" t="s">
        <v>1561</v>
      </c>
      <c r="C338" s="97"/>
      <c r="D338" s="7"/>
      <c r="E338" s="32"/>
      <c r="F338" s="5" t="s">
        <v>285</v>
      </c>
      <c r="G338" s="5" t="s">
        <v>170</v>
      </c>
      <c r="H338" s="2" t="s">
        <v>406</v>
      </c>
      <c r="I338" s="9"/>
      <c r="J338" s="9"/>
      <c r="K338" s="511"/>
      <c r="L338" s="512"/>
      <c r="M338" s="3"/>
      <c r="N338" s="270"/>
      <c r="O338" s="32"/>
    </row>
    <row r="339" spans="1:15" hidden="1">
      <c r="A339" s="25" t="s">
        <v>1561</v>
      </c>
      <c r="B339" s="25" t="s">
        <v>1561</v>
      </c>
      <c r="C339" s="26"/>
      <c r="D339" s="7"/>
      <c r="E339" s="32"/>
      <c r="F339" s="5"/>
      <c r="G339" s="5" t="s">
        <v>9</v>
      </c>
      <c r="H339" s="2" t="s">
        <v>1181</v>
      </c>
      <c r="I339" s="9"/>
      <c r="J339" s="9"/>
      <c r="K339" s="511"/>
      <c r="L339" s="512"/>
      <c r="M339" s="3"/>
      <c r="N339" s="270"/>
      <c r="O339" s="32"/>
    </row>
    <row r="340" spans="1:15" hidden="1">
      <c r="A340" s="25" t="s">
        <v>1561</v>
      </c>
      <c r="B340" s="25" t="s">
        <v>1561</v>
      </c>
      <c r="C340" s="26"/>
      <c r="D340" s="7"/>
      <c r="E340" s="32"/>
      <c r="F340" s="5"/>
      <c r="G340" s="5" t="s">
        <v>36</v>
      </c>
      <c r="H340" s="2" t="s">
        <v>1182</v>
      </c>
      <c r="I340" s="9"/>
      <c r="J340" s="9"/>
      <c r="K340" s="511"/>
      <c r="L340" s="512"/>
      <c r="M340" s="3"/>
      <c r="N340" s="270"/>
      <c r="O340" s="32"/>
    </row>
    <row r="341" spans="1:15" hidden="1">
      <c r="A341" s="25" t="s">
        <v>1561</v>
      </c>
      <c r="B341" s="25" t="s">
        <v>1561</v>
      </c>
      <c r="C341" s="26"/>
      <c r="D341" s="7"/>
      <c r="E341" s="32"/>
      <c r="F341" s="5"/>
      <c r="G341" s="5" t="s">
        <v>37</v>
      </c>
      <c r="H341" s="2" t="s">
        <v>1183</v>
      </c>
      <c r="I341" s="9"/>
      <c r="J341" s="9"/>
      <c r="K341" s="511"/>
      <c r="L341" s="512"/>
      <c r="M341" s="3"/>
      <c r="N341" s="270"/>
      <c r="O341" s="32"/>
    </row>
    <row r="342" spans="1:15" hidden="1">
      <c r="A342" s="25" t="s">
        <v>1561</v>
      </c>
      <c r="B342" s="25" t="s">
        <v>1561</v>
      </c>
      <c r="C342" s="26"/>
      <c r="D342" s="7"/>
      <c r="E342" s="32"/>
      <c r="F342" s="5"/>
      <c r="G342" s="5" t="s">
        <v>14</v>
      </c>
      <c r="H342" s="2" t="s">
        <v>1184</v>
      </c>
      <c r="I342" s="9"/>
      <c r="J342" s="9"/>
      <c r="K342" s="511"/>
      <c r="L342" s="512"/>
      <c r="M342" s="3"/>
      <c r="N342" s="270"/>
      <c r="O342" s="32"/>
    </row>
    <row r="343" spans="1:15" hidden="1">
      <c r="A343" s="25" t="s">
        <v>1561</v>
      </c>
      <c r="B343" s="25" t="s">
        <v>1561</v>
      </c>
      <c r="C343" s="26"/>
      <c r="D343" s="7"/>
      <c r="E343" s="32"/>
      <c r="F343" s="5"/>
      <c r="G343" s="5" t="s">
        <v>15</v>
      </c>
      <c r="H343" s="2" t="s">
        <v>1185</v>
      </c>
      <c r="I343" s="9"/>
      <c r="J343" s="9"/>
      <c r="K343" s="511"/>
      <c r="L343" s="512"/>
      <c r="M343" s="3"/>
      <c r="N343" s="270"/>
      <c r="O343" s="32"/>
    </row>
    <row r="344" spans="1:15" hidden="1">
      <c r="A344" s="25" t="s">
        <v>1561</v>
      </c>
      <c r="B344" s="25" t="s">
        <v>1561</v>
      </c>
      <c r="C344" s="26"/>
      <c r="D344" s="7"/>
      <c r="E344" s="32"/>
      <c r="F344" s="5"/>
      <c r="G344" s="5" t="s">
        <v>16</v>
      </c>
      <c r="H344" s="2" t="s">
        <v>1186</v>
      </c>
      <c r="I344" s="9"/>
      <c r="J344" s="9"/>
      <c r="K344" s="511"/>
      <c r="L344" s="512"/>
      <c r="M344" s="3"/>
      <c r="N344" s="270"/>
      <c r="O344" s="32"/>
    </row>
    <row r="345" spans="1:15" hidden="1">
      <c r="A345" s="25" t="s">
        <v>1561</v>
      </c>
      <c r="B345" s="25" t="s">
        <v>1561</v>
      </c>
      <c r="C345" s="26"/>
      <c r="D345" s="7"/>
      <c r="E345" s="32"/>
      <c r="F345" s="5"/>
      <c r="G345" s="5" t="s">
        <v>17</v>
      </c>
      <c r="H345" s="2" t="s">
        <v>1187</v>
      </c>
      <c r="I345" s="9"/>
      <c r="J345" s="9"/>
      <c r="K345" s="511"/>
      <c r="L345" s="512"/>
      <c r="M345" s="3"/>
      <c r="N345" s="270"/>
      <c r="O345" s="32"/>
    </row>
    <row r="346" spans="1:15" hidden="1">
      <c r="A346" s="25" t="s">
        <v>1561</v>
      </c>
      <c r="B346" s="25" t="s">
        <v>1561</v>
      </c>
      <c r="C346" s="26"/>
      <c r="D346" s="7"/>
      <c r="E346" s="32"/>
      <c r="F346" s="5"/>
      <c r="G346" s="5" t="s">
        <v>18</v>
      </c>
      <c r="H346" s="2" t="s">
        <v>288</v>
      </c>
      <c r="I346" s="9" t="s">
        <v>308</v>
      </c>
      <c r="J346" s="9"/>
      <c r="K346" s="511"/>
      <c r="L346" s="512"/>
      <c r="M346" s="85"/>
      <c r="N346" s="270"/>
      <c r="O346" s="32"/>
    </row>
    <row r="347" spans="1:15" hidden="1">
      <c r="A347" s="25" t="s">
        <v>1561</v>
      </c>
      <c r="B347" s="25" t="s">
        <v>1561</v>
      </c>
      <c r="C347" s="26"/>
      <c r="D347" s="7"/>
      <c r="E347" s="32"/>
      <c r="F347" s="5"/>
      <c r="G347" s="5" t="s">
        <v>9</v>
      </c>
      <c r="H347" s="2"/>
      <c r="I347" s="9"/>
      <c r="J347" s="9"/>
      <c r="K347" s="511"/>
      <c r="L347" s="512"/>
      <c r="M347" s="3"/>
      <c r="N347" s="270"/>
      <c r="O347" s="32"/>
    </row>
    <row r="348" spans="1:15" hidden="1">
      <c r="A348" s="25" t="s">
        <v>1561</v>
      </c>
      <c r="B348" s="25" t="s">
        <v>1561</v>
      </c>
      <c r="C348" s="26"/>
      <c r="D348" s="7"/>
      <c r="E348" s="32"/>
      <c r="F348" s="5"/>
      <c r="G348" s="5" t="s">
        <v>59</v>
      </c>
      <c r="H348" s="2" t="s">
        <v>1188</v>
      </c>
      <c r="I348" s="9"/>
      <c r="J348" s="9"/>
      <c r="K348" s="511"/>
      <c r="L348" s="512"/>
      <c r="M348" s="3"/>
      <c r="N348" s="270"/>
      <c r="O348" s="32"/>
    </row>
    <row r="349" spans="1:15" hidden="1">
      <c r="A349" s="25" t="s">
        <v>1561</v>
      </c>
      <c r="B349" s="25" t="s">
        <v>1561</v>
      </c>
      <c r="C349" s="26"/>
      <c r="D349" s="7"/>
      <c r="E349" s="32"/>
      <c r="F349" s="5"/>
      <c r="G349" s="5" t="s">
        <v>178</v>
      </c>
      <c r="H349" s="2" t="s">
        <v>1189</v>
      </c>
      <c r="I349" s="9"/>
      <c r="J349" s="9"/>
      <c r="K349" s="511"/>
      <c r="L349" s="512"/>
      <c r="M349" s="3"/>
      <c r="N349" s="270"/>
      <c r="O349" s="32"/>
    </row>
    <row r="350" spans="1:15" hidden="1">
      <c r="A350" s="25" t="s">
        <v>1561</v>
      </c>
      <c r="B350" s="25" t="s">
        <v>1561</v>
      </c>
      <c r="C350" s="26"/>
      <c r="D350" s="7"/>
      <c r="E350" s="32"/>
      <c r="F350" s="5"/>
      <c r="G350" s="5" t="s">
        <v>189</v>
      </c>
      <c r="H350" s="2" t="s">
        <v>1190</v>
      </c>
      <c r="I350" s="9"/>
      <c r="J350" s="9"/>
      <c r="K350" s="511"/>
      <c r="L350" s="512"/>
      <c r="M350" s="3"/>
      <c r="N350" s="270"/>
      <c r="O350" s="32"/>
    </row>
    <row r="351" spans="1:15" hidden="1">
      <c r="A351" s="25" t="s">
        <v>1561</v>
      </c>
      <c r="B351" s="25" t="s">
        <v>1561</v>
      </c>
      <c r="C351" s="26"/>
      <c r="D351" s="7"/>
      <c r="E351" s="32"/>
      <c r="F351" s="5"/>
      <c r="G351" s="5" t="s">
        <v>9</v>
      </c>
      <c r="H351" s="2"/>
      <c r="I351" s="9"/>
      <c r="J351" s="9"/>
      <c r="K351" s="511"/>
      <c r="L351" s="512"/>
      <c r="M351" s="3"/>
      <c r="N351" s="270"/>
      <c r="O351" s="32"/>
    </row>
    <row r="352" spans="1:15" hidden="1">
      <c r="A352" s="25" t="s">
        <v>1561</v>
      </c>
      <c r="B352" s="25" t="s">
        <v>1561</v>
      </c>
      <c r="C352" s="26"/>
      <c r="D352" s="7"/>
      <c r="E352" s="32"/>
      <c r="F352" s="5"/>
      <c r="G352" s="5" t="s">
        <v>355</v>
      </c>
      <c r="H352" s="2" t="s">
        <v>1191</v>
      </c>
      <c r="I352" s="9"/>
      <c r="J352" s="9"/>
      <c r="K352" s="511"/>
      <c r="L352" s="512"/>
      <c r="M352" s="3"/>
      <c r="N352" s="270"/>
      <c r="O352" s="32"/>
    </row>
    <row r="353" spans="1:15" hidden="1">
      <c r="A353" s="25" t="s">
        <v>1561</v>
      </c>
      <c r="B353" s="25" t="s">
        <v>1561</v>
      </c>
      <c r="C353" s="26"/>
      <c r="D353" s="7"/>
      <c r="E353" s="32"/>
      <c r="F353" s="5"/>
      <c r="G353" s="5" t="s">
        <v>363</v>
      </c>
      <c r="H353" s="2" t="s">
        <v>410</v>
      </c>
      <c r="I353" s="9"/>
      <c r="J353" s="9"/>
      <c r="K353" s="511"/>
      <c r="L353" s="512"/>
      <c r="M353" s="3"/>
      <c r="N353" s="270"/>
      <c r="O353" s="32"/>
    </row>
    <row r="354" spans="1:15" hidden="1">
      <c r="A354" s="25" t="s">
        <v>1561</v>
      </c>
      <c r="B354" s="25" t="s">
        <v>1561</v>
      </c>
      <c r="C354" s="26"/>
      <c r="D354" s="7"/>
      <c r="E354" s="32"/>
      <c r="F354" s="5"/>
      <c r="G354" s="5" t="s">
        <v>24</v>
      </c>
      <c r="H354" s="2" t="s">
        <v>405</v>
      </c>
      <c r="I354" s="9"/>
      <c r="J354" s="9"/>
      <c r="K354" s="511"/>
      <c r="L354" s="512"/>
      <c r="M354" s="3"/>
      <c r="N354" s="270"/>
      <c r="O354" s="32"/>
    </row>
    <row r="355" spans="1:15" hidden="1">
      <c r="A355" s="25" t="s">
        <v>1561</v>
      </c>
      <c r="B355" s="25" t="s">
        <v>1561</v>
      </c>
      <c r="C355" s="26"/>
      <c r="D355" s="7"/>
      <c r="E355" s="32"/>
      <c r="F355" s="5"/>
      <c r="G355" s="5" t="s">
        <v>27</v>
      </c>
      <c r="H355" s="2" t="s">
        <v>1192</v>
      </c>
      <c r="I355" s="9"/>
      <c r="J355" s="9"/>
      <c r="K355" s="511"/>
      <c r="L355" s="512"/>
      <c r="M355" s="3"/>
      <c r="N355" s="270"/>
      <c r="O355" s="32"/>
    </row>
    <row r="356" spans="1:15" hidden="1">
      <c r="A356" s="25" t="s">
        <v>1561</v>
      </c>
      <c r="B356" s="25" t="s">
        <v>1561</v>
      </c>
      <c r="C356" s="26"/>
      <c r="D356" s="7"/>
      <c r="E356" s="32"/>
      <c r="F356" s="5"/>
      <c r="G356" s="5" t="s">
        <v>28</v>
      </c>
      <c r="H356" s="2" t="s">
        <v>1193</v>
      </c>
      <c r="I356" s="9"/>
      <c r="J356" s="9"/>
      <c r="K356" s="511"/>
      <c r="L356" s="512"/>
      <c r="M356" s="3"/>
      <c r="N356" s="2"/>
      <c r="O356" s="32"/>
    </row>
    <row r="357" spans="1:15" hidden="1">
      <c r="A357" s="25" t="s">
        <v>1561</v>
      </c>
      <c r="B357" s="25" t="s">
        <v>1561</v>
      </c>
      <c r="C357" s="26"/>
      <c r="D357" s="7"/>
      <c r="E357" s="32"/>
      <c r="F357" s="5"/>
      <c r="G357" s="5" t="s">
        <v>29</v>
      </c>
      <c r="H357" s="2" t="s">
        <v>288</v>
      </c>
      <c r="I357" s="9" t="s">
        <v>308</v>
      </c>
      <c r="J357" s="9"/>
      <c r="K357" s="511"/>
      <c r="L357" s="512"/>
      <c r="M357" s="85"/>
      <c r="N357" s="2"/>
      <c r="O357" s="32"/>
    </row>
    <row r="358" spans="1:15" ht="71.25" hidden="1" customHeight="1">
      <c r="A358" s="25" t="s">
        <v>1561</v>
      </c>
      <c r="B358" s="25" t="s">
        <v>1561</v>
      </c>
      <c r="C358" s="2" t="s">
        <v>1179</v>
      </c>
      <c r="D358" s="7" t="s">
        <v>1048</v>
      </c>
      <c r="E358" s="31">
        <f>E335+1</f>
        <v>28</v>
      </c>
      <c r="F358" s="27"/>
      <c r="G358" s="27"/>
      <c r="H358" s="29" t="s">
        <v>1967</v>
      </c>
      <c r="I358" s="28"/>
      <c r="J358" s="28"/>
      <c r="K358" s="797" t="str">
        <f>"12月時点失業者（Q"&amp;E231&amp;"=7）、もしくは12月時点非労働力で仕事探しをしていた人（Q"&amp;E231&amp;"=8-11&amp;Q"&amp;E328&amp;"=1-2）"</f>
        <v>12月時点失業者（Q17=7）、もしくは12月時点非労働力で仕事探しをしていた人（Q17=8-11&amp;Q26=1-2）</v>
      </c>
      <c r="L358" s="798"/>
      <c r="M358" s="65"/>
      <c r="N358" s="15" t="s">
        <v>1765</v>
      </c>
      <c r="O358" s="31">
        <v>31</v>
      </c>
    </row>
    <row r="359" spans="1:15" hidden="1">
      <c r="A359" s="25" t="s">
        <v>1561</v>
      </c>
      <c r="B359" s="25" t="s">
        <v>1561</v>
      </c>
      <c r="C359" s="26" t="s">
        <v>26</v>
      </c>
      <c r="D359" s="7"/>
      <c r="E359" s="32"/>
      <c r="F359" s="5"/>
      <c r="G359" s="5"/>
      <c r="H359" s="266" t="s">
        <v>1140</v>
      </c>
      <c r="I359" s="8"/>
      <c r="J359" s="8"/>
      <c r="K359" s="513"/>
      <c r="L359" s="514"/>
      <c r="M359" s="4"/>
      <c r="N359" s="84"/>
      <c r="O359" s="32"/>
    </row>
    <row r="360" spans="1:15" hidden="1">
      <c r="A360" s="25" t="s">
        <v>1561</v>
      </c>
      <c r="B360" s="25" t="s">
        <v>1561</v>
      </c>
      <c r="C360" s="97"/>
      <c r="D360" s="7"/>
      <c r="E360" s="32"/>
      <c r="F360" s="5" t="s">
        <v>285</v>
      </c>
      <c r="G360" s="5" t="s">
        <v>35</v>
      </c>
      <c r="H360" s="2" t="s">
        <v>1141</v>
      </c>
      <c r="I360" s="9"/>
      <c r="J360" s="9"/>
      <c r="K360" s="511"/>
      <c r="L360" s="512"/>
      <c r="M360" s="3"/>
      <c r="N360" s="532"/>
      <c r="O360" s="32"/>
    </row>
    <row r="361" spans="1:15" hidden="1">
      <c r="A361" s="25" t="s">
        <v>1561</v>
      </c>
      <c r="B361" s="25" t="s">
        <v>1561</v>
      </c>
      <c r="C361" s="97"/>
      <c r="D361" s="7"/>
      <c r="E361" s="32"/>
      <c r="F361" s="5" t="s">
        <v>285</v>
      </c>
      <c r="G361" s="5" t="s">
        <v>170</v>
      </c>
      <c r="H361" s="2" t="s">
        <v>406</v>
      </c>
      <c r="I361" s="9"/>
      <c r="J361" s="9"/>
      <c r="K361" s="511"/>
      <c r="L361" s="512"/>
      <c r="M361" s="3"/>
      <c r="N361" s="270"/>
      <c r="O361" s="32"/>
    </row>
    <row r="362" spans="1:15" hidden="1">
      <c r="A362" s="25" t="s">
        <v>1561</v>
      </c>
      <c r="B362" s="25" t="s">
        <v>1561</v>
      </c>
      <c r="C362" s="26"/>
      <c r="D362" s="7"/>
      <c r="E362" s="32"/>
      <c r="F362" s="5"/>
      <c r="G362" s="5" t="s">
        <v>36</v>
      </c>
      <c r="H362" s="271" t="s">
        <v>1194</v>
      </c>
      <c r="I362" s="9"/>
      <c r="J362" s="9"/>
      <c r="K362" s="511"/>
      <c r="L362" s="512"/>
      <c r="M362" s="3"/>
      <c r="N362" s="272"/>
      <c r="O362" s="32"/>
    </row>
    <row r="363" spans="1:15" hidden="1">
      <c r="A363" s="25" t="s">
        <v>1561</v>
      </c>
      <c r="B363" s="25" t="s">
        <v>1561</v>
      </c>
      <c r="C363" s="26"/>
      <c r="D363" s="7"/>
      <c r="E363" s="32"/>
      <c r="F363" s="5"/>
      <c r="G363" s="5" t="s">
        <v>37</v>
      </c>
      <c r="H363" s="271" t="s">
        <v>1195</v>
      </c>
      <c r="I363" s="9"/>
      <c r="J363" s="9"/>
      <c r="K363" s="511"/>
      <c r="L363" s="512"/>
      <c r="M363" s="3"/>
      <c r="N363" s="56"/>
      <c r="O363" s="32"/>
    </row>
    <row r="364" spans="1:15" hidden="1">
      <c r="A364" s="25" t="s">
        <v>1561</v>
      </c>
      <c r="B364" s="25" t="s">
        <v>1561</v>
      </c>
      <c r="C364" s="26"/>
      <c r="D364" s="7"/>
      <c r="E364" s="32"/>
      <c r="F364" s="5"/>
      <c r="G364" s="5" t="s">
        <v>14</v>
      </c>
      <c r="H364" s="271" t="s">
        <v>1196</v>
      </c>
      <c r="I364" s="9"/>
      <c r="J364" s="9"/>
      <c r="K364" s="511"/>
      <c r="L364" s="512"/>
      <c r="M364" s="3"/>
      <c r="N364" s="2"/>
      <c r="O364" s="32"/>
    </row>
    <row r="365" spans="1:15" hidden="1">
      <c r="A365" s="25" t="s">
        <v>1561</v>
      </c>
      <c r="B365" s="25" t="s">
        <v>1561</v>
      </c>
      <c r="C365" s="26"/>
      <c r="D365" s="7"/>
      <c r="E365" s="32"/>
      <c r="F365" s="5"/>
      <c r="G365" s="5" t="s">
        <v>15</v>
      </c>
      <c r="H365" s="271" t="s">
        <v>1197</v>
      </c>
      <c r="I365" s="9"/>
      <c r="J365" s="9"/>
      <c r="K365" s="511"/>
      <c r="L365" s="512"/>
      <c r="M365" s="3"/>
      <c r="N365" s="76"/>
      <c r="O365" s="32"/>
    </row>
    <row r="366" spans="1:15" hidden="1">
      <c r="A366" s="25" t="s">
        <v>1561</v>
      </c>
      <c r="B366" s="25" t="s">
        <v>1561</v>
      </c>
      <c r="C366" s="26"/>
      <c r="D366" s="7"/>
      <c r="E366" s="32"/>
      <c r="F366" s="5"/>
      <c r="G366" s="5" t="s">
        <v>16</v>
      </c>
      <c r="H366" s="271" t="s">
        <v>1198</v>
      </c>
      <c r="I366" s="9"/>
      <c r="J366" s="9"/>
      <c r="K366" s="511"/>
      <c r="L366" s="512"/>
      <c r="M366" s="3"/>
      <c r="N366" s="76"/>
      <c r="O366" s="32"/>
    </row>
    <row r="367" spans="1:15" hidden="1">
      <c r="A367" s="25" t="s">
        <v>1561</v>
      </c>
      <c r="B367" s="25" t="s">
        <v>1561</v>
      </c>
      <c r="C367" s="26"/>
      <c r="D367" s="7"/>
      <c r="E367" s="32"/>
      <c r="F367" s="5"/>
      <c r="G367" s="5" t="s">
        <v>17</v>
      </c>
      <c r="H367" s="271" t="s">
        <v>1199</v>
      </c>
      <c r="I367" s="9"/>
      <c r="J367" s="9"/>
      <c r="K367" s="511"/>
      <c r="L367" s="512"/>
      <c r="M367" s="3"/>
      <c r="N367" s="76"/>
      <c r="O367" s="32"/>
    </row>
    <row r="368" spans="1:15" hidden="1">
      <c r="A368" s="25" t="s">
        <v>1561</v>
      </c>
      <c r="B368" s="25" t="s">
        <v>1561</v>
      </c>
      <c r="C368" s="26"/>
      <c r="D368" s="7"/>
      <c r="E368" s="32"/>
      <c r="F368" s="5"/>
      <c r="G368" s="5" t="s">
        <v>18</v>
      </c>
      <c r="H368" s="271" t="s">
        <v>1200</v>
      </c>
      <c r="I368" s="9"/>
      <c r="J368" s="9"/>
      <c r="K368" s="511"/>
      <c r="L368" s="512"/>
      <c r="M368" s="3"/>
      <c r="N368" s="76"/>
      <c r="O368" s="32"/>
    </row>
    <row r="369" spans="1:15" hidden="1">
      <c r="A369" s="25" t="s">
        <v>1561</v>
      </c>
      <c r="B369" s="25" t="s">
        <v>1561</v>
      </c>
      <c r="C369" s="26"/>
      <c r="D369" s="7"/>
      <c r="E369" s="32"/>
      <c r="F369" s="5"/>
      <c r="G369" s="5" t="s">
        <v>19</v>
      </c>
      <c r="H369" s="2" t="s">
        <v>288</v>
      </c>
      <c r="I369" s="9" t="s">
        <v>308</v>
      </c>
      <c r="J369" s="9"/>
      <c r="K369" s="511"/>
      <c r="L369" s="512"/>
      <c r="M369" s="85"/>
      <c r="N369" s="76"/>
      <c r="O369" s="32"/>
    </row>
    <row r="370" spans="1:15" ht="75" hidden="1">
      <c r="A370" s="25" t="s">
        <v>1561</v>
      </c>
      <c r="B370" s="25" t="s">
        <v>1561</v>
      </c>
      <c r="C370" s="2" t="s">
        <v>1179</v>
      </c>
      <c r="D370" s="7" t="s">
        <v>1048</v>
      </c>
      <c r="E370" s="31">
        <f>E358+1</f>
        <v>29</v>
      </c>
      <c r="F370" s="27"/>
      <c r="G370" s="27"/>
      <c r="H370" s="29" t="s">
        <v>1968</v>
      </c>
      <c r="I370" s="28"/>
      <c r="J370" s="28"/>
      <c r="K370" s="797" t="str">
        <f>"12月時点就業希望無の非労働力(Q"&amp;E231&amp;"=8-11 &amp; Q"&amp;E318&amp;"=3)"</f>
        <v>12月時点就業希望無の非労働力(Q17=8-11 &amp; Q24=3)</v>
      </c>
      <c r="L370" s="798"/>
      <c r="M370" s="65"/>
      <c r="N370" s="15" t="s">
        <v>1766</v>
      </c>
      <c r="O370" s="31">
        <v>32</v>
      </c>
    </row>
    <row r="371" spans="1:15" hidden="1">
      <c r="A371" s="25" t="s">
        <v>1561</v>
      </c>
      <c r="B371" s="25" t="s">
        <v>1561</v>
      </c>
      <c r="C371" s="26" t="s">
        <v>26</v>
      </c>
      <c r="D371" s="7"/>
      <c r="E371" s="32"/>
      <c r="F371" s="5"/>
      <c r="G371" s="5"/>
      <c r="H371" s="266" t="s">
        <v>1140</v>
      </c>
      <c r="I371" s="8"/>
      <c r="J371" s="8"/>
      <c r="K371" s="513"/>
      <c r="L371" s="514"/>
      <c r="M371" s="4"/>
      <c r="N371" s="84"/>
      <c r="O371" s="32"/>
    </row>
    <row r="372" spans="1:15" hidden="1">
      <c r="A372" s="25" t="s">
        <v>1561</v>
      </c>
      <c r="B372" s="25" t="s">
        <v>1561</v>
      </c>
      <c r="C372" s="97"/>
      <c r="D372" s="7"/>
      <c r="E372" s="32"/>
      <c r="F372" s="5" t="s">
        <v>285</v>
      </c>
      <c r="G372" s="5" t="s">
        <v>35</v>
      </c>
      <c r="H372" s="2" t="s">
        <v>1141</v>
      </c>
      <c r="I372" s="9"/>
      <c r="J372" s="9"/>
      <c r="K372" s="511"/>
      <c r="L372" s="512"/>
      <c r="M372" s="3"/>
      <c r="N372" s="270"/>
      <c r="O372" s="32"/>
    </row>
    <row r="373" spans="1:15" hidden="1">
      <c r="A373" s="25" t="s">
        <v>1561</v>
      </c>
      <c r="B373" s="25" t="s">
        <v>1561</v>
      </c>
      <c r="C373" s="97"/>
      <c r="D373" s="7"/>
      <c r="E373" s="32"/>
      <c r="F373" s="5" t="s">
        <v>285</v>
      </c>
      <c r="G373" s="5" t="s">
        <v>170</v>
      </c>
      <c r="H373" s="2" t="s">
        <v>406</v>
      </c>
      <c r="I373" s="9"/>
      <c r="J373" s="9"/>
      <c r="K373" s="511"/>
      <c r="L373" s="512"/>
      <c r="M373" s="3"/>
      <c r="N373" s="272"/>
      <c r="O373" s="32"/>
    </row>
    <row r="374" spans="1:15" hidden="1">
      <c r="A374" s="25" t="s">
        <v>1561</v>
      </c>
      <c r="B374" s="25" t="s">
        <v>1561</v>
      </c>
      <c r="C374" s="26"/>
      <c r="D374" s="7"/>
      <c r="E374" s="32"/>
      <c r="F374" s="5"/>
      <c r="G374" s="5" t="s">
        <v>36</v>
      </c>
      <c r="H374" s="2" t="s">
        <v>1201</v>
      </c>
      <c r="I374" s="9"/>
      <c r="J374" s="9"/>
      <c r="K374" s="511"/>
      <c r="L374" s="512"/>
      <c r="M374" s="3"/>
      <c r="N374" s="56"/>
      <c r="O374" s="32"/>
    </row>
    <row r="375" spans="1:15" hidden="1">
      <c r="A375" s="25" t="s">
        <v>1561</v>
      </c>
      <c r="B375" s="25" t="s">
        <v>1561</v>
      </c>
      <c r="C375" s="26"/>
      <c r="D375" s="7"/>
      <c r="E375" s="32"/>
      <c r="F375" s="5"/>
      <c r="G375" s="5" t="s">
        <v>37</v>
      </c>
      <c r="H375" s="2" t="s">
        <v>1202</v>
      </c>
      <c r="I375" s="9"/>
      <c r="J375" s="9"/>
      <c r="K375" s="511"/>
      <c r="L375" s="512"/>
      <c r="M375" s="3"/>
      <c r="N375" s="56"/>
      <c r="O375" s="32"/>
    </row>
    <row r="376" spans="1:15" hidden="1">
      <c r="A376" s="25" t="s">
        <v>1561</v>
      </c>
      <c r="B376" s="25" t="s">
        <v>1561</v>
      </c>
      <c r="C376" s="26"/>
      <c r="D376" s="7"/>
      <c r="E376" s="32"/>
      <c r="F376" s="5"/>
      <c r="G376" s="5" t="s">
        <v>14</v>
      </c>
      <c r="H376" s="2" t="s">
        <v>1203</v>
      </c>
      <c r="I376" s="9"/>
      <c r="J376" s="9"/>
      <c r="K376" s="511"/>
      <c r="L376" s="512"/>
      <c r="M376" s="3"/>
      <c r="N376" s="2"/>
      <c r="O376" s="32"/>
    </row>
    <row r="377" spans="1:15" hidden="1">
      <c r="A377" s="25" t="s">
        <v>1561</v>
      </c>
      <c r="B377" s="25" t="s">
        <v>1561</v>
      </c>
      <c r="C377" s="26"/>
      <c r="D377" s="7"/>
      <c r="E377" s="32"/>
      <c r="F377" s="5"/>
      <c r="G377" s="5" t="s">
        <v>15</v>
      </c>
      <c r="H377" s="2" t="s">
        <v>1204</v>
      </c>
      <c r="I377" s="9"/>
      <c r="J377" s="9"/>
      <c r="K377" s="511"/>
      <c r="L377" s="512"/>
      <c r="M377" s="3"/>
      <c r="N377" s="2"/>
      <c r="O377" s="32"/>
    </row>
    <row r="378" spans="1:15" hidden="1">
      <c r="A378" s="25" t="s">
        <v>1561</v>
      </c>
      <c r="B378" s="25" t="s">
        <v>1561</v>
      </c>
      <c r="C378" s="26"/>
      <c r="D378" s="7"/>
      <c r="E378" s="32"/>
      <c r="F378" s="5"/>
      <c r="G378" s="5" t="s">
        <v>16</v>
      </c>
      <c r="H378" s="2" t="s">
        <v>1205</v>
      </c>
      <c r="I378" s="9"/>
      <c r="J378" s="9"/>
      <c r="K378" s="511"/>
      <c r="L378" s="512"/>
      <c r="M378" s="3"/>
      <c r="N378" s="2"/>
      <c r="O378" s="32"/>
    </row>
    <row r="379" spans="1:15" hidden="1">
      <c r="A379" s="25" t="s">
        <v>1561</v>
      </c>
      <c r="B379" s="25" t="s">
        <v>1561</v>
      </c>
      <c r="C379" s="26"/>
      <c r="D379" s="7"/>
      <c r="E379" s="32"/>
      <c r="F379" s="5"/>
      <c r="G379" s="5" t="s">
        <v>17</v>
      </c>
      <c r="H379" s="2" t="s">
        <v>1206</v>
      </c>
      <c r="I379" s="9"/>
      <c r="J379" s="9"/>
      <c r="K379" s="511"/>
      <c r="L379" s="512"/>
      <c r="M379" s="3"/>
      <c r="N379" s="56"/>
      <c r="O379" s="32"/>
    </row>
    <row r="380" spans="1:15" hidden="1">
      <c r="A380" s="25" t="s">
        <v>1561</v>
      </c>
      <c r="B380" s="25" t="s">
        <v>1561</v>
      </c>
      <c r="C380" s="26"/>
      <c r="D380" s="7"/>
      <c r="E380" s="32"/>
      <c r="F380" s="5"/>
      <c r="G380" s="5" t="s">
        <v>18</v>
      </c>
      <c r="H380" s="2" t="s">
        <v>1207</v>
      </c>
      <c r="I380" s="9"/>
      <c r="J380" s="9"/>
      <c r="K380" s="511"/>
      <c r="L380" s="512"/>
      <c r="M380" s="3"/>
      <c r="N380" s="56"/>
      <c r="O380" s="32"/>
    </row>
    <row r="381" spans="1:15" hidden="1">
      <c r="A381" s="25" t="s">
        <v>1561</v>
      </c>
      <c r="B381" s="25" t="s">
        <v>1561</v>
      </c>
      <c r="C381" s="26"/>
      <c r="D381" s="7"/>
      <c r="E381" s="32"/>
      <c r="F381" s="5"/>
      <c r="G381" s="5" t="s">
        <v>19</v>
      </c>
      <c r="H381" s="2" t="s">
        <v>1208</v>
      </c>
      <c r="I381" s="9"/>
      <c r="J381" s="9"/>
      <c r="K381" s="511"/>
      <c r="L381" s="512"/>
      <c r="M381" s="3"/>
      <c r="N381" s="3"/>
      <c r="O381" s="32"/>
    </row>
    <row r="382" spans="1:15" hidden="1">
      <c r="A382" s="25" t="s">
        <v>1561</v>
      </c>
      <c r="B382" s="25" t="s">
        <v>1561</v>
      </c>
      <c r="C382" s="26"/>
      <c r="D382" s="7"/>
      <c r="E382" s="32"/>
      <c r="F382" s="5"/>
      <c r="G382" s="5" t="s">
        <v>20</v>
      </c>
      <c r="H382" s="2" t="s">
        <v>1209</v>
      </c>
      <c r="I382" s="9"/>
      <c r="J382" s="9"/>
      <c r="K382" s="511"/>
      <c r="L382" s="512"/>
      <c r="M382" s="3"/>
      <c r="N382" s="3"/>
      <c r="O382" s="32"/>
    </row>
    <row r="383" spans="1:15" hidden="1">
      <c r="A383" s="25" t="s">
        <v>1561</v>
      </c>
      <c r="B383" s="25" t="s">
        <v>1561</v>
      </c>
      <c r="C383" s="26"/>
      <c r="D383" s="7"/>
      <c r="E383" s="32"/>
      <c r="F383" s="5"/>
      <c r="G383" s="5" t="s">
        <v>21</v>
      </c>
      <c r="H383" s="2" t="s">
        <v>1210</v>
      </c>
      <c r="I383" s="9"/>
      <c r="J383" s="9"/>
      <c r="K383" s="511"/>
      <c r="L383" s="512"/>
      <c r="M383" s="3"/>
      <c r="N383" s="85"/>
      <c r="O383" s="32"/>
    </row>
    <row r="384" spans="1:15" hidden="1">
      <c r="A384" s="25" t="s">
        <v>1561</v>
      </c>
      <c r="B384" s="25" t="s">
        <v>1561</v>
      </c>
      <c r="C384" s="26"/>
      <c r="D384" s="7"/>
      <c r="E384" s="32"/>
      <c r="F384" s="5"/>
      <c r="G384" s="5" t="s">
        <v>22</v>
      </c>
      <c r="H384" s="2" t="s">
        <v>1181</v>
      </c>
      <c r="I384" s="9"/>
      <c r="J384" s="9"/>
      <c r="K384" s="511"/>
      <c r="L384" s="512"/>
      <c r="M384" s="3"/>
      <c r="N384" s="85"/>
      <c r="O384" s="32"/>
    </row>
    <row r="385" spans="1:15" hidden="1">
      <c r="A385" s="25" t="s">
        <v>1561</v>
      </c>
      <c r="B385" s="25" t="s">
        <v>1561</v>
      </c>
      <c r="C385" s="26"/>
      <c r="D385" s="7"/>
      <c r="E385" s="32"/>
      <c r="F385" s="5"/>
      <c r="G385" s="5" t="s">
        <v>23</v>
      </c>
      <c r="H385" s="2" t="s">
        <v>1211</v>
      </c>
      <c r="I385" s="9"/>
      <c r="J385" s="9"/>
      <c r="K385" s="511"/>
      <c r="L385" s="512"/>
      <c r="M385" s="3"/>
      <c r="N385" s="85"/>
      <c r="O385" s="32"/>
    </row>
    <row r="386" spans="1:15" hidden="1">
      <c r="A386" s="25" t="s">
        <v>1561</v>
      </c>
      <c r="B386" s="25" t="s">
        <v>1561</v>
      </c>
      <c r="C386" s="26"/>
      <c r="D386" s="7"/>
      <c r="E386" s="32"/>
      <c r="F386" s="5"/>
      <c r="G386" s="5" t="s">
        <v>24</v>
      </c>
      <c r="H386" s="2" t="s">
        <v>1212</v>
      </c>
      <c r="I386" s="9"/>
      <c r="J386" s="9"/>
      <c r="K386" s="511"/>
      <c r="L386" s="512"/>
      <c r="M386" s="3"/>
      <c r="N386" s="56"/>
      <c r="O386" s="32"/>
    </row>
    <row r="387" spans="1:15" hidden="1">
      <c r="A387" s="25" t="s">
        <v>1561</v>
      </c>
      <c r="B387" s="25" t="s">
        <v>1561</v>
      </c>
      <c r="C387" s="26"/>
      <c r="D387" s="7"/>
      <c r="E387" s="32"/>
      <c r="F387" s="5"/>
      <c r="G387" s="5" t="s">
        <v>27</v>
      </c>
      <c r="H387" s="2" t="s">
        <v>1213</v>
      </c>
      <c r="I387" s="9"/>
      <c r="J387" s="9"/>
      <c r="K387" s="511"/>
      <c r="L387" s="512"/>
      <c r="M387" s="3"/>
      <c r="N387" s="76"/>
      <c r="O387" s="32"/>
    </row>
    <row r="388" spans="1:15" hidden="1">
      <c r="A388" s="25" t="s">
        <v>1561</v>
      </c>
      <c r="B388" s="25" t="s">
        <v>1561</v>
      </c>
      <c r="C388" s="26"/>
      <c r="D388" s="7"/>
      <c r="E388" s="32"/>
      <c r="F388" s="5"/>
      <c r="G388" s="5" t="s">
        <v>28</v>
      </c>
      <c r="H388" s="2" t="s">
        <v>288</v>
      </c>
      <c r="I388" s="9" t="s">
        <v>308</v>
      </c>
      <c r="J388" s="9"/>
      <c r="K388" s="511"/>
      <c r="L388" s="512"/>
      <c r="M388" s="85"/>
      <c r="N388" s="3"/>
      <c r="O388" s="32"/>
    </row>
    <row r="389" spans="1:15" hidden="1">
      <c r="A389" s="25" t="s">
        <v>1561</v>
      </c>
      <c r="B389" s="25" t="s">
        <v>1561</v>
      </c>
      <c r="C389" s="26"/>
      <c r="D389" s="7"/>
      <c r="E389" s="33"/>
      <c r="F389" s="16"/>
      <c r="G389" s="16"/>
      <c r="H389" s="17" t="s">
        <v>231</v>
      </c>
      <c r="I389" s="18"/>
      <c r="J389" s="18"/>
      <c r="K389" s="517"/>
      <c r="L389" s="518"/>
      <c r="M389" s="17"/>
      <c r="N389" s="55"/>
      <c r="O389" s="33"/>
    </row>
    <row r="390" spans="1:15" hidden="1">
      <c r="A390" s="25" t="s">
        <v>1561</v>
      </c>
      <c r="B390" s="25" t="s">
        <v>1561</v>
      </c>
      <c r="C390" s="2" t="s">
        <v>168</v>
      </c>
      <c r="D390" s="7" t="s">
        <v>171</v>
      </c>
      <c r="E390" s="31">
        <f>E370+1</f>
        <v>30</v>
      </c>
      <c r="F390" s="27"/>
      <c r="G390" s="27"/>
      <c r="H390" s="15" t="s">
        <v>304</v>
      </c>
      <c r="I390" s="28"/>
      <c r="J390" s="28"/>
      <c r="K390" s="797" t="str">
        <f>"昨年12月就業者（Q"&amp;$E$231&amp;"=1-6）"</f>
        <v>昨年12月就業者（Q17=1-6）</v>
      </c>
      <c r="L390" s="798"/>
      <c r="M390" s="15"/>
      <c r="N390" s="15"/>
      <c r="O390" s="31">
        <v>33</v>
      </c>
    </row>
    <row r="391" spans="1:15" hidden="1">
      <c r="A391" s="25" t="s">
        <v>1561</v>
      </c>
      <c r="B391" s="25" t="s">
        <v>1561</v>
      </c>
      <c r="C391" s="26"/>
      <c r="D391" s="7"/>
      <c r="E391" s="32"/>
      <c r="F391" s="5"/>
      <c r="G391" s="5"/>
      <c r="H391" s="4" t="s">
        <v>0</v>
      </c>
      <c r="I391" s="13"/>
      <c r="J391" s="13"/>
      <c r="K391" s="513"/>
      <c r="L391" s="514"/>
      <c r="M391" s="14"/>
      <c r="N391" s="84"/>
      <c r="O391" s="32"/>
    </row>
    <row r="392" spans="1:15" ht="30" hidden="1">
      <c r="A392" s="25" t="s">
        <v>1561</v>
      </c>
      <c r="B392" s="25" t="s">
        <v>1561</v>
      </c>
      <c r="C392" s="26"/>
      <c r="D392" s="7"/>
      <c r="E392" s="32"/>
      <c r="F392" s="5"/>
      <c r="G392" s="5"/>
      <c r="H392" s="4" t="s">
        <v>232</v>
      </c>
      <c r="I392" s="13"/>
      <c r="J392" s="13"/>
      <c r="K392" s="513"/>
      <c r="L392" s="514"/>
      <c r="M392" s="14"/>
      <c r="N392" s="14"/>
      <c r="O392" s="32"/>
    </row>
    <row r="393" spans="1:15" ht="60" hidden="1" customHeight="1">
      <c r="A393" s="25" t="s">
        <v>1561</v>
      </c>
      <c r="B393" s="25" t="s">
        <v>1561</v>
      </c>
      <c r="C393" s="26"/>
      <c r="D393" s="7"/>
      <c r="E393" s="32"/>
      <c r="F393" s="5"/>
      <c r="G393" s="5"/>
      <c r="H393" s="4" t="s">
        <v>306</v>
      </c>
      <c r="I393" s="13"/>
      <c r="J393" s="13"/>
      <c r="K393" s="513"/>
      <c r="L393" s="514"/>
      <c r="M393" s="14"/>
      <c r="N393" s="14"/>
      <c r="O393" s="32"/>
    </row>
    <row r="394" spans="1:15" hidden="1">
      <c r="A394" s="25" t="s">
        <v>1561</v>
      </c>
      <c r="B394" s="25" t="s">
        <v>1561</v>
      </c>
      <c r="C394" s="26"/>
      <c r="D394" s="7"/>
      <c r="E394" s="32"/>
      <c r="F394" s="5"/>
      <c r="G394" s="5"/>
      <c r="H394" s="2" t="s">
        <v>145</v>
      </c>
      <c r="I394" s="9"/>
      <c r="J394" s="9"/>
      <c r="K394" s="511"/>
      <c r="L394" s="512"/>
      <c r="M394" s="3"/>
      <c r="N394" s="3"/>
      <c r="O394" s="32"/>
    </row>
    <row r="395" spans="1:15" ht="30" hidden="1">
      <c r="A395" s="25" t="s">
        <v>1561</v>
      </c>
      <c r="B395" s="25" t="s">
        <v>1561</v>
      </c>
      <c r="C395" s="2" t="s">
        <v>168</v>
      </c>
      <c r="D395" s="7" t="s">
        <v>171</v>
      </c>
      <c r="E395" s="31">
        <f>E390+1</f>
        <v>31</v>
      </c>
      <c r="F395" s="27"/>
      <c r="G395" s="27"/>
      <c r="H395" s="15" t="s">
        <v>269</v>
      </c>
      <c r="I395" s="28"/>
      <c r="J395" s="28"/>
      <c r="K395" s="797" t="str">
        <f>"前問で業種が公務以外(Q"&amp;E390&amp;"=1-65,67)"</f>
        <v>前問で業種が公務以外(Q30=1-65,67)</v>
      </c>
      <c r="L395" s="798"/>
      <c r="M395" s="15"/>
      <c r="N395" s="29"/>
      <c r="O395" s="31">
        <v>34</v>
      </c>
    </row>
    <row r="396" spans="1:15" hidden="1">
      <c r="A396" s="25" t="s">
        <v>1561</v>
      </c>
      <c r="B396" s="25" t="s">
        <v>1561</v>
      </c>
      <c r="C396" s="26"/>
      <c r="D396" s="7"/>
      <c r="E396" s="32"/>
      <c r="F396" s="5"/>
      <c r="G396" s="5"/>
      <c r="H396" s="4" t="s">
        <v>0</v>
      </c>
      <c r="I396" s="13"/>
      <c r="J396" s="13"/>
      <c r="K396" s="513"/>
      <c r="L396" s="514"/>
      <c r="M396" s="14"/>
      <c r="N396" s="84"/>
      <c r="O396" s="32"/>
    </row>
    <row r="397" spans="1:15" hidden="1">
      <c r="A397" s="25" t="s">
        <v>1561</v>
      </c>
      <c r="B397" s="25" t="s">
        <v>1561</v>
      </c>
      <c r="C397" s="26"/>
      <c r="D397" s="7"/>
      <c r="E397" s="32"/>
      <c r="F397" s="5"/>
      <c r="G397" s="5"/>
      <c r="H397" s="4" t="s">
        <v>235</v>
      </c>
      <c r="I397" s="13"/>
      <c r="J397" s="13"/>
      <c r="K397" s="513"/>
      <c r="L397" s="514"/>
      <c r="M397" s="14"/>
      <c r="N397" s="81"/>
      <c r="O397" s="32"/>
    </row>
    <row r="398" spans="1:15" hidden="1">
      <c r="A398" s="25" t="s">
        <v>1561</v>
      </c>
      <c r="B398" s="25" t="s">
        <v>1561</v>
      </c>
      <c r="C398" s="26"/>
      <c r="D398" s="7"/>
      <c r="E398" s="32"/>
      <c r="F398" s="5"/>
      <c r="G398" s="5" t="s">
        <v>36</v>
      </c>
      <c r="H398" s="2" t="s">
        <v>146</v>
      </c>
      <c r="I398" s="9"/>
      <c r="J398" s="9"/>
      <c r="K398" s="511"/>
      <c r="L398" s="512"/>
      <c r="M398" s="3"/>
      <c r="N398" s="3"/>
      <c r="O398" s="32"/>
    </row>
    <row r="399" spans="1:15" hidden="1">
      <c r="A399" s="25" t="s">
        <v>1561</v>
      </c>
      <c r="B399" s="25" t="s">
        <v>1561</v>
      </c>
      <c r="C399" s="26"/>
      <c r="D399" s="7"/>
      <c r="E399" s="32"/>
      <c r="F399" s="5"/>
      <c r="G399" s="5" t="s">
        <v>37</v>
      </c>
      <c r="H399" s="2" t="s">
        <v>147</v>
      </c>
      <c r="I399" s="9"/>
      <c r="J399" s="9"/>
      <c r="K399" s="511"/>
      <c r="L399" s="512"/>
      <c r="M399" s="3"/>
      <c r="N399" s="3"/>
      <c r="O399" s="32"/>
    </row>
    <row r="400" spans="1:15" hidden="1">
      <c r="A400" s="25" t="s">
        <v>1561</v>
      </c>
      <c r="B400" s="25" t="s">
        <v>1561</v>
      </c>
      <c r="C400" s="26"/>
      <c r="D400" s="7"/>
      <c r="E400" s="32"/>
      <c r="F400" s="5"/>
      <c r="G400" s="5" t="s">
        <v>14</v>
      </c>
      <c r="H400" s="2" t="s">
        <v>148</v>
      </c>
      <c r="I400" s="9"/>
      <c r="J400" s="9"/>
      <c r="K400" s="511"/>
      <c r="L400" s="512"/>
      <c r="M400" s="3"/>
      <c r="N400" s="3"/>
      <c r="O400" s="32"/>
    </row>
    <row r="401" spans="1:15" hidden="1">
      <c r="A401" s="25" t="s">
        <v>1561</v>
      </c>
      <c r="B401" s="25" t="s">
        <v>1561</v>
      </c>
      <c r="C401" s="26"/>
      <c r="D401" s="7"/>
      <c r="E401" s="32"/>
      <c r="F401" s="5"/>
      <c r="G401" s="5" t="s">
        <v>15</v>
      </c>
      <c r="H401" s="2" t="s">
        <v>149</v>
      </c>
      <c r="I401" s="9"/>
      <c r="J401" s="9"/>
      <c r="K401" s="511"/>
      <c r="L401" s="512"/>
      <c r="M401" s="3"/>
      <c r="N401" s="3"/>
      <c r="O401" s="32"/>
    </row>
    <row r="402" spans="1:15" hidden="1">
      <c r="A402" s="25" t="s">
        <v>1561</v>
      </c>
      <c r="B402" s="25" t="s">
        <v>1561</v>
      </c>
      <c r="C402" s="26"/>
      <c r="D402" s="7"/>
      <c r="E402" s="32"/>
      <c r="F402" s="5"/>
      <c r="G402" s="5" t="s">
        <v>16</v>
      </c>
      <c r="H402" s="2" t="s">
        <v>150</v>
      </c>
      <c r="I402" s="9"/>
      <c r="J402" s="9"/>
      <c r="K402" s="511"/>
      <c r="L402" s="512"/>
      <c r="M402" s="3"/>
      <c r="N402" s="3"/>
      <c r="O402" s="32"/>
    </row>
    <row r="403" spans="1:15" hidden="1">
      <c r="A403" s="25" t="s">
        <v>1561</v>
      </c>
      <c r="B403" s="25" t="s">
        <v>1561</v>
      </c>
      <c r="C403" s="26"/>
      <c r="D403" s="7"/>
      <c r="E403" s="32"/>
      <c r="F403" s="5"/>
      <c r="G403" s="5" t="s">
        <v>17</v>
      </c>
      <c r="H403" s="2" t="s">
        <v>151</v>
      </c>
      <c r="I403" s="9"/>
      <c r="J403" s="9"/>
      <c r="K403" s="511"/>
      <c r="L403" s="512"/>
      <c r="M403" s="3"/>
      <c r="N403" s="3"/>
      <c r="O403" s="32"/>
    </row>
    <row r="404" spans="1:15" hidden="1">
      <c r="A404" s="25" t="s">
        <v>1561</v>
      </c>
      <c r="B404" s="25" t="s">
        <v>1561</v>
      </c>
      <c r="C404" s="26"/>
      <c r="D404" s="7"/>
      <c r="E404" s="32"/>
      <c r="F404" s="5"/>
      <c r="G404" s="5" t="s">
        <v>18</v>
      </c>
      <c r="H404" s="2" t="s">
        <v>152</v>
      </c>
      <c r="I404" s="9"/>
      <c r="J404" s="9"/>
      <c r="K404" s="511"/>
      <c r="L404" s="512"/>
      <c r="M404" s="3"/>
      <c r="N404" s="3"/>
      <c r="O404" s="32"/>
    </row>
    <row r="405" spans="1:15" hidden="1">
      <c r="A405" s="25" t="s">
        <v>1561</v>
      </c>
      <c r="B405" s="25" t="s">
        <v>1561</v>
      </c>
      <c r="C405" s="26"/>
      <c r="D405" s="7"/>
      <c r="E405" s="32"/>
      <c r="F405" s="5"/>
      <c r="G405" s="5" t="s">
        <v>19</v>
      </c>
      <c r="H405" s="2" t="s">
        <v>153</v>
      </c>
      <c r="I405" s="9"/>
      <c r="J405" s="9"/>
      <c r="K405" s="511"/>
      <c r="L405" s="512"/>
      <c r="M405" s="3"/>
      <c r="N405" s="3"/>
      <c r="O405" s="32"/>
    </row>
    <row r="406" spans="1:15" hidden="1">
      <c r="A406" s="25" t="s">
        <v>1561</v>
      </c>
      <c r="B406" s="25" t="s">
        <v>1561</v>
      </c>
      <c r="C406" s="26"/>
      <c r="D406" s="7"/>
      <c r="E406" s="32"/>
      <c r="F406" s="5"/>
      <c r="G406" s="5" t="s">
        <v>20</v>
      </c>
      <c r="H406" s="2" t="s">
        <v>154</v>
      </c>
      <c r="I406" s="9"/>
      <c r="J406" s="9"/>
      <c r="K406" s="511"/>
      <c r="L406" s="512"/>
      <c r="M406" s="3"/>
      <c r="N406" s="3"/>
      <c r="O406" s="32"/>
    </row>
    <row r="407" spans="1:15" hidden="1">
      <c r="A407" s="25" t="s">
        <v>1561</v>
      </c>
      <c r="B407" s="25" t="s">
        <v>1561</v>
      </c>
      <c r="C407" s="26"/>
      <c r="D407" s="7"/>
      <c r="E407" s="32"/>
      <c r="F407" s="5"/>
      <c r="G407" s="5" t="s">
        <v>21</v>
      </c>
      <c r="H407" s="2" t="s">
        <v>155</v>
      </c>
      <c r="I407" s="9"/>
      <c r="J407" s="9"/>
      <c r="K407" s="511"/>
      <c r="L407" s="512"/>
      <c r="M407" s="3"/>
      <c r="N407" s="3"/>
      <c r="O407" s="32"/>
    </row>
    <row r="408" spans="1:15" hidden="1">
      <c r="A408" s="25" t="s">
        <v>1561</v>
      </c>
      <c r="B408" s="25" t="s">
        <v>1561</v>
      </c>
      <c r="C408" s="26"/>
      <c r="D408" s="7"/>
      <c r="E408" s="32"/>
      <c r="F408" s="5"/>
      <c r="G408" s="5" t="s">
        <v>22</v>
      </c>
      <c r="H408" s="2" t="s">
        <v>156</v>
      </c>
      <c r="I408" s="9"/>
      <c r="J408" s="9"/>
      <c r="K408" s="511"/>
      <c r="L408" s="512"/>
      <c r="M408" s="3"/>
      <c r="N408" s="3"/>
      <c r="O408" s="32"/>
    </row>
    <row r="409" spans="1:15" hidden="1">
      <c r="A409" s="25" t="s">
        <v>1561</v>
      </c>
      <c r="B409" s="25" t="s">
        <v>1561</v>
      </c>
      <c r="C409" s="26"/>
      <c r="D409" s="7"/>
      <c r="E409" s="32"/>
      <c r="F409" s="5"/>
      <c r="G409" s="5" t="s">
        <v>23</v>
      </c>
      <c r="H409" s="2" t="s">
        <v>157</v>
      </c>
      <c r="I409" s="9"/>
      <c r="J409" s="9"/>
      <c r="K409" s="511"/>
      <c r="L409" s="512"/>
      <c r="M409" s="3"/>
      <c r="N409" s="3"/>
      <c r="O409" s="32"/>
    </row>
    <row r="410" spans="1:15" hidden="1">
      <c r="A410" s="25" t="s">
        <v>1561</v>
      </c>
      <c r="B410" s="25" t="s">
        <v>1561</v>
      </c>
      <c r="C410" s="26"/>
      <c r="D410" s="7"/>
      <c r="E410" s="32"/>
      <c r="F410" s="5"/>
      <c r="G410" s="5" t="s">
        <v>24</v>
      </c>
      <c r="H410" s="2" t="s">
        <v>158</v>
      </c>
      <c r="I410" s="9"/>
      <c r="J410" s="9"/>
      <c r="K410" s="511"/>
      <c r="L410" s="512"/>
      <c r="M410" s="3"/>
      <c r="N410" s="3"/>
      <c r="O410" s="32"/>
    </row>
    <row r="411" spans="1:15" hidden="1">
      <c r="A411" s="25" t="s">
        <v>1561</v>
      </c>
      <c r="B411" s="25" t="s">
        <v>1561</v>
      </c>
      <c r="C411" s="2" t="s">
        <v>168</v>
      </c>
      <c r="D411" s="7" t="s">
        <v>171</v>
      </c>
      <c r="E411" s="31">
        <f>E395+1</f>
        <v>32</v>
      </c>
      <c r="F411" s="27"/>
      <c r="G411" s="27"/>
      <c r="H411" s="15" t="s">
        <v>307</v>
      </c>
      <c r="I411" s="28"/>
      <c r="J411" s="28"/>
      <c r="K411" s="797" t="str">
        <f>"昨年12月就業者（Q"&amp;$E$231&amp;"=1-6）"</f>
        <v>昨年12月就業者（Q17=1-6）</v>
      </c>
      <c r="L411" s="798"/>
      <c r="M411" s="15"/>
      <c r="N411" s="15" t="s">
        <v>1790</v>
      </c>
      <c r="O411" s="31">
        <v>35</v>
      </c>
    </row>
    <row r="412" spans="1:15" hidden="1">
      <c r="A412" s="25" t="s">
        <v>1561</v>
      </c>
      <c r="B412" s="25" t="s">
        <v>1561</v>
      </c>
      <c r="C412" s="26"/>
      <c r="D412" s="7"/>
      <c r="E412" s="32"/>
      <c r="F412" s="5"/>
      <c r="G412" s="5"/>
      <c r="H412" s="4" t="s">
        <v>0</v>
      </c>
      <c r="I412" s="13"/>
      <c r="J412" s="13"/>
      <c r="K412" s="513"/>
      <c r="L412" s="514"/>
      <c r="M412" s="14"/>
      <c r="N412" s="14"/>
      <c r="O412" s="32"/>
    </row>
    <row r="413" spans="1:15" ht="30" hidden="1">
      <c r="A413" s="25" t="s">
        <v>1561</v>
      </c>
      <c r="B413" s="25" t="s">
        <v>1561</v>
      </c>
      <c r="C413" s="26"/>
      <c r="D413" s="7"/>
      <c r="E413" s="32"/>
      <c r="F413" s="5"/>
      <c r="G413" s="5"/>
      <c r="H413" s="4" t="s">
        <v>270</v>
      </c>
      <c r="I413" s="13"/>
      <c r="J413" s="13"/>
      <c r="K413" s="513"/>
      <c r="L413" s="514"/>
      <c r="M413" s="14"/>
      <c r="N413" s="14"/>
      <c r="O413" s="32"/>
    </row>
    <row r="414" spans="1:15" ht="60.75" hidden="1" customHeight="1">
      <c r="A414" s="25" t="s">
        <v>1561</v>
      </c>
      <c r="B414" s="25" t="s">
        <v>1561</v>
      </c>
      <c r="C414" s="26"/>
      <c r="D414" s="7"/>
      <c r="E414" s="32"/>
      <c r="F414" s="5"/>
      <c r="G414" s="5"/>
      <c r="H414" s="4" t="s">
        <v>1627</v>
      </c>
      <c r="I414" s="13"/>
      <c r="J414" s="13"/>
      <c r="K414" s="513"/>
      <c r="L414" s="514"/>
      <c r="M414" s="14"/>
      <c r="N414" s="14"/>
      <c r="O414" s="32"/>
    </row>
    <row r="415" spans="1:15" hidden="1">
      <c r="A415" s="25" t="s">
        <v>1561</v>
      </c>
      <c r="B415" s="25" t="s">
        <v>1561</v>
      </c>
      <c r="C415" s="26"/>
      <c r="D415" s="7"/>
      <c r="E415" s="32"/>
      <c r="F415" s="5"/>
      <c r="G415" s="5"/>
      <c r="H415" s="2" t="s">
        <v>159</v>
      </c>
      <c r="I415" s="9"/>
      <c r="J415" s="9"/>
      <c r="K415" s="511"/>
      <c r="L415" s="512"/>
      <c r="M415" s="3"/>
      <c r="N415" s="3"/>
      <c r="O415" s="32"/>
    </row>
    <row r="416" spans="1:15" ht="30" hidden="1">
      <c r="A416" s="25" t="s">
        <v>1561</v>
      </c>
      <c r="B416" s="25" t="s">
        <v>1561</v>
      </c>
      <c r="C416" s="2" t="s">
        <v>168</v>
      </c>
      <c r="D416" s="7" t="s">
        <v>171</v>
      </c>
      <c r="E416" s="31">
        <f>E411+1</f>
        <v>33</v>
      </c>
      <c r="F416" s="27"/>
      <c r="G416" s="27"/>
      <c r="H416" s="15" t="s">
        <v>1222</v>
      </c>
      <c r="I416" s="28"/>
      <c r="J416" s="28"/>
      <c r="K416" s="797" t="str">
        <f>"昨年12月就業者（Q"&amp;$E$231&amp;"=1-6）"</f>
        <v>昨年12月就業者（Q17=1-6）</v>
      </c>
      <c r="L416" s="798"/>
      <c r="M416" s="15"/>
      <c r="N416" s="29"/>
      <c r="O416" s="31">
        <v>36</v>
      </c>
    </row>
    <row r="417" spans="1:15" hidden="1">
      <c r="A417" s="25" t="s">
        <v>1561</v>
      </c>
      <c r="B417" s="25" t="s">
        <v>1561</v>
      </c>
      <c r="C417" s="26"/>
      <c r="D417" s="7"/>
      <c r="E417" s="32"/>
      <c r="F417" s="5"/>
      <c r="G417" s="5"/>
      <c r="H417" s="4" t="s">
        <v>1223</v>
      </c>
      <c r="I417" s="13"/>
      <c r="J417" s="13"/>
      <c r="K417" s="513"/>
      <c r="L417" s="514"/>
      <c r="M417" s="14"/>
      <c r="N417" s="14"/>
      <c r="O417" s="32"/>
    </row>
    <row r="418" spans="1:15" hidden="1">
      <c r="A418" s="25" t="s">
        <v>1561</v>
      </c>
      <c r="B418" s="25" t="s">
        <v>1561</v>
      </c>
      <c r="C418" s="26"/>
      <c r="D418" s="7"/>
      <c r="E418" s="32"/>
      <c r="F418" s="5"/>
      <c r="G418" s="5"/>
      <c r="H418" s="4" t="s">
        <v>1224</v>
      </c>
      <c r="I418" s="13"/>
      <c r="J418" s="13"/>
      <c r="K418" s="513"/>
      <c r="L418" s="514"/>
      <c r="M418" s="14"/>
      <c r="N418" s="14"/>
      <c r="O418" s="32"/>
    </row>
    <row r="419" spans="1:15" hidden="1">
      <c r="A419" s="25" t="s">
        <v>1561</v>
      </c>
      <c r="B419" s="25" t="s">
        <v>1561</v>
      </c>
      <c r="C419" s="26"/>
      <c r="D419" s="7"/>
      <c r="E419" s="32"/>
      <c r="F419" s="5"/>
      <c r="G419" s="5" t="s">
        <v>36</v>
      </c>
      <c r="H419" s="2" t="s">
        <v>1225</v>
      </c>
      <c r="I419" s="9"/>
      <c r="J419" s="9"/>
      <c r="K419" s="511"/>
      <c r="L419" s="512"/>
      <c r="M419" s="3"/>
      <c r="N419" s="262"/>
      <c r="O419" s="32"/>
    </row>
    <row r="420" spans="1:15" hidden="1">
      <c r="A420" s="25" t="s">
        <v>1561</v>
      </c>
      <c r="B420" s="25" t="s">
        <v>1561</v>
      </c>
      <c r="C420" s="26"/>
      <c r="D420" s="7"/>
      <c r="E420" s="32"/>
      <c r="F420" s="5"/>
      <c r="G420" s="5" t="s">
        <v>37</v>
      </c>
      <c r="H420" s="2" t="s">
        <v>1226</v>
      </c>
      <c r="I420" s="9"/>
      <c r="J420" s="9"/>
      <c r="K420" s="511"/>
      <c r="L420" s="512"/>
      <c r="M420" s="3"/>
      <c r="N420" s="273"/>
      <c r="O420" s="32"/>
    </row>
    <row r="421" spans="1:15" hidden="1">
      <c r="A421" s="25" t="s">
        <v>1561</v>
      </c>
      <c r="B421" s="25" t="s">
        <v>1561</v>
      </c>
      <c r="C421" s="26"/>
      <c r="D421" s="7"/>
      <c r="E421" s="32"/>
      <c r="F421" s="5"/>
      <c r="G421" s="5" t="s">
        <v>38</v>
      </c>
      <c r="H421" s="2" t="s">
        <v>1227</v>
      </c>
      <c r="I421" s="9"/>
      <c r="J421" s="9"/>
      <c r="K421" s="511"/>
      <c r="L421" s="512"/>
      <c r="M421" s="3"/>
      <c r="N421" s="3"/>
      <c r="O421" s="32"/>
    </row>
    <row r="422" spans="1:15" hidden="1">
      <c r="A422" s="25" t="s">
        <v>1561</v>
      </c>
      <c r="B422" s="25" t="s">
        <v>1561</v>
      </c>
      <c r="C422" s="26"/>
      <c r="D422" s="7"/>
      <c r="E422" s="32"/>
      <c r="F422" s="5"/>
      <c r="G422" s="5" t="s">
        <v>39</v>
      </c>
      <c r="H422" s="2" t="s">
        <v>1228</v>
      </c>
      <c r="I422" s="9"/>
      <c r="J422" s="9"/>
      <c r="K422" s="511"/>
      <c r="L422" s="512"/>
      <c r="M422" s="3"/>
      <c r="N422" s="3"/>
      <c r="O422" s="32"/>
    </row>
    <row r="423" spans="1:15" hidden="1">
      <c r="A423" s="25" t="s">
        <v>1561</v>
      </c>
      <c r="B423" s="25" t="s">
        <v>1561</v>
      </c>
      <c r="C423" s="26"/>
      <c r="D423" s="7"/>
      <c r="E423" s="32"/>
      <c r="F423" s="5"/>
      <c r="G423" s="5" t="s">
        <v>40</v>
      </c>
      <c r="H423" s="2" t="s">
        <v>1229</v>
      </c>
      <c r="I423" s="9"/>
      <c r="J423" s="9"/>
      <c r="K423" s="511"/>
      <c r="L423" s="512"/>
      <c r="M423" s="3"/>
      <c r="N423" s="3"/>
      <c r="O423" s="32"/>
    </row>
    <row r="424" spans="1:15" hidden="1">
      <c r="A424" s="25" t="s">
        <v>1561</v>
      </c>
      <c r="B424" s="25" t="s">
        <v>1561</v>
      </c>
      <c r="C424" s="26"/>
      <c r="D424" s="7"/>
      <c r="E424" s="32"/>
      <c r="F424" s="5"/>
      <c r="G424" s="5" t="s">
        <v>41</v>
      </c>
      <c r="H424" s="2" t="s">
        <v>1230</v>
      </c>
      <c r="I424" s="9"/>
      <c r="J424" s="9"/>
      <c r="K424" s="511"/>
      <c r="L424" s="512"/>
      <c r="M424" s="3"/>
      <c r="N424" s="3"/>
      <c r="O424" s="32"/>
    </row>
    <row r="425" spans="1:15" hidden="1">
      <c r="A425" s="25" t="s">
        <v>1561</v>
      </c>
      <c r="B425" s="25" t="s">
        <v>1561</v>
      </c>
      <c r="C425" s="26"/>
      <c r="D425" s="7"/>
      <c r="E425" s="32"/>
      <c r="F425" s="5"/>
      <c r="G425" s="5" t="s">
        <v>42</v>
      </c>
      <c r="H425" s="2" t="s">
        <v>1231</v>
      </c>
      <c r="I425" s="9"/>
      <c r="J425" s="9"/>
      <c r="K425" s="511"/>
      <c r="L425" s="512"/>
      <c r="M425" s="3"/>
      <c r="N425" s="3"/>
      <c r="O425" s="32"/>
    </row>
    <row r="426" spans="1:15" hidden="1">
      <c r="A426" s="25" t="s">
        <v>1561</v>
      </c>
      <c r="B426" s="25" t="s">
        <v>1561</v>
      </c>
      <c r="C426" s="26"/>
      <c r="D426" s="7"/>
      <c r="E426" s="32"/>
      <c r="F426" s="5"/>
      <c r="G426" s="5" t="s">
        <v>19</v>
      </c>
      <c r="H426" s="2" t="s">
        <v>1232</v>
      </c>
      <c r="I426" s="9"/>
      <c r="J426" s="9"/>
      <c r="K426" s="511"/>
      <c r="L426" s="512"/>
      <c r="M426" s="3"/>
      <c r="N426" s="3"/>
      <c r="O426" s="32"/>
    </row>
    <row r="427" spans="1:15" ht="30" hidden="1" customHeight="1">
      <c r="A427" s="25" t="s">
        <v>1561</v>
      </c>
      <c r="B427" s="25" t="s">
        <v>1561</v>
      </c>
      <c r="C427" s="2" t="s">
        <v>168</v>
      </c>
      <c r="D427" s="7" t="s">
        <v>171</v>
      </c>
      <c r="E427" s="31">
        <f>E416+1</f>
        <v>34</v>
      </c>
      <c r="F427" s="27"/>
      <c r="G427" s="27"/>
      <c r="H427" s="15" t="s">
        <v>1214</v>
      </c>
      <c r="I427" s="28"/>
      <c r="J427" s="28"/>
      <c r="K427" s="797" t="str">
        <f>"昨年12月時点で雇用されていた人(Q"&amp;E250&amp;"=1)"</f>
        <v>昨年12月時点で雇用されていた人(Q18=1)</v>
      </c>
      <c r="L427" s="798"/>
      <c r="M427" s="15"/>
      <c r="N427" s="29"/>
      <c r="O427" s="31">
        <v>37</v>
      </c>
    </row>
    <row r="428" spans="1:15" hidden="1">
      <c r="A428" s="25" t="s">
        <v>1561</v>
      </c>
      <c r="B428" s="25" t="s">
        <v>1561</v>
      </c>
      <c r="C428" s="26" t="s">
        <v>1516</v>
      </c>
      <c r="D428" s="7"/>
      <c r="E428" s="32"/>
      <c r="F428" s="5"/>
      <c r="G428" s="5"/>
      <c r="H428" s="4" t="s">
        <v>0</v>
      </c>
      <c r="I428" s="13"/>
      <c r="J428" s="13"/>
      <c r="K428" s="513"/>
      <c r="L428" s="514"/>
      <c r="M428" s="14"/>
      <c r="N428" s="14"/>
      <c r="O428" s="32"/>
    </row>
    <row r="429" spans="1:15" hidden="1">
      <c r="A429" s="25" t="s">
        <v>1561</v>
      </c>
      <c r="B429" s="25" t="s">
        <v>1561</v>
      </c>
      <c r="C429" s="26"/>
      <c r="D429" s="7"/>
      <c r="E429" s="32"/>
      <c r="F429" s="5"/>
      <c r="G429" s="5" t="s">
        <v>177</v>
      </c>
      <c r="H429" s="2" t="s">
        <v>1215</v>
      </c>
      <c r="I429" s="9"/>
      <c r="J429" s="9"/>
      <c r="K429" s="511"/>
      <c r="L429" s="512"/>
      <c r="M429" s="3"/>
      <c r="N429" s="262"/>
      <c r="O429" s="32"/>
    </row>
    <row r="430" spans="1:15" hidden="1">
      <c r="A430" s="25" t="s">
        <v>1561</v>
      </c>
      <c r="B430" s="25" t="s">
        <v>1561</v>
      </c>
      <c r="C430" s="26"/>
      <c r="D430" s="7"/>
      <c r="E430" s="32"/>
      <c r="F430" s="5"/>
      <c r="G430" s="5" t="s">
        <v>193</v>
      </c>
      <c r="H430" s="2" t="s">
        <v>1216</v>
      </c>
      <c r="I430" s="9"/>
      <c r="J430" s="9"/>
      <c r="K430" s="511"/>
      <c r="L430" s="512"/>
      <c r="M430" s="3"/>
      <c r="N430" s="85"/>
      <c r="O430" s="32"/>
    </row>
    <row r="431" spans="1:15" hidden="1">
      <c r="A431" s="25" t="s">
        <v>1561</v>
      </c>
      <c r="B431" s="25" t="s">
        <v>1561</v>
      </c>
      <c r="C431" s="26"/>
      <c r="D431" s="7"/>
      <c r="E431" s="32"/>
      <c r="F431" s="5"/>
      <c r="G431" s="5" t="s">
        <v>163</v>
      </c>
      <c r="H431" s="2" t="s">
        <v>418</v>
      </c>
      <c r="I431" s="9"/>
      <c r="J431" s="9"/>
      <c r="K431" s="511"/>
      <c r="L431" s="512"/>
      <c r="M431" s="3"/>
      <c r="N431" s="3"/>
      <c r="O431" s="32"/>
    </row>
    <row r="432" spans="1:15" ht="30" hidden="1">
      <c r="A432" s="25" t="s">
        <v>1561</v>
      </c>
      <c r="B432" s="25" t="s">
        <v>1561</v>
      </c>
      <c r="C432" s="2" t="s">
        <v>168</v>
      </c>
      <c r="D432" s="7" t="s">
        <v>171</v>
      </c>
      <c r="E432" s="31">
        <f>E427+1</f>
        <v>35</v>
      </c>
      <c r="F432" s="27"/>
      <c r="G432" s="27"/>
      <c r="H432" s="15" t="s">
        <v>1754</v>
      </c>
      <c r="I432" s="28"/>
      <c r="J432" s="28"/>
      <c r="K432" s="797" t="str">
        <f>"昨年12月時点有期で雇用されていた人(Q"&amp;E427&amp;"=1)"</f>
        <v>昨年12月時点有期で雇用されていた人(Q34=1)</v>
      </c>
      <c r="L432" s="798"/>
      <c r="M432" s="15"/>
      <c r="N432" s="15" t="s">
        <v>1781</v>
      </c>
      <c r="O432" s="31">
        <v>38</v>
      </c>
    </row>
    <row r="433" spans="1:15" hidden="1">
      <c r="A433" s="25" t="s">
        <v>1561</v>
      </c>
      <c r="B433" s="25" t="s">
        <v>1561</v>
      </c>
      <c r="C433" s="26" t="s">
        <v>1516</v>
      </c>
      <c r="D433" s="7"/>
      <c r="E433" s="32"/>
      <c r="F433" s="5"/>
      <c r="G433" s="5"/>
      <c r="H433" s="4" t="s">
        <v>0</v>
      </c>
      <c r="I433" s="13"/>
      <c r="J433" s="13"/>
      <c r="K433" s="513"/>
      <c r="L433" s="514"/>
      <c r="M433" s="14"/>
      <c r="N433" s="4" t="s">
        <v>313</v>
      </c>
      <c r="O433" s="32"/>
    </row>
    <row r="434" spans="1:15" hidden="1">
      <c r="A434" s="25" t="s">
        <v>1561</v>
      </c>
      <c r="B434" s="25" t="s">
        <v>1561</v>
      </c>
      <c r="C434" s="26"/>
      <c r="D434" s="7"/>
      <c r="E434" s="32"/>
      <c r="F434" s="5"/>
      <c r="G434" s="5" t="s">
        <v>36</v>
      </c>
      <c r="H434" s="2" t="s">
        <v>1217</v>
      </c>
      <c r="I434" s="9"/>
      <c r="J434" s="9"/>
      <c r="K434" s="511"/>
      <c r="L434" s="512"/>
      <c r="M434" s="2"/>
      <c r="N434" s="2" t="s">
        <v>1518</v>
      </c>
      <c r="O434" s="32"/>
    </row>
    <row r="435" spans="1:15" hidden="1">
      <c r="A435" s="25" t="s">
        <v>1561</v>
      </c>
      <c r="B435" s="25" t="s">
        <v>1561</v>
      </c>
      <c r="C435" s="26"/>
      <c r="D435" s="7"/>
      <c r="E435" s="32"/>
      <c r="F435" s="5"/>
      <c r="G435" s="5" t="s">
        <v>37</v>
      </c>
      <c r="H435" s="2" t="s">
        <v>1755</v>
      </c>
      <c r="I435" s="9"/>
      <c r="J435" s="9"/>
      <c r="K435" s="511"/>
      <c r="L435" s="512"/>
      <c r="M435" s="2"/>
      <c r="N435" s="2" t="s">
        <v>1519</v>
      </c>
      <c r="O435" s="32"/>
    </row>
    <row r="436" spans="1:15" hidden="1">
      <c r="A436" s="25" t="s">
        <v>1561</v>
      </c>
      <c r="B436" s="25" t="s">
        <v>1561</v>
      </c>
      <c r="C436" s="26"/>
      <c r="D436" s="7"/>
      <c r="E436" s="32"/>
      <c r="F436" s="5"/>
      <c r="G436" s="5" t="s">
        <v>14</v>
      </c>
      <c r="H436" s="2" t="s">
        <v>1218</v>
      </c>
      <c r="I436" s="9"/>
      <c r="J436" s="9"/>
      <c r="K436" s="511"/>
      <c r="L436" s="512"/>
      <c r="M436" s="2"/>
      <c r="N436" s="2" t="s">
        <v>1520</v>
      </c>
      <c r="O436" s="32"/>
    </row>
    <row r="437" spans="1:15" hidden="1">
      <c r="A437" s="25" t="s">
        <v>1561</v>
      </c>
      <c r="B437" s="25" t="s">
        <v>1561</v>
      </c>
      <c r="C437" s="26"/>
      <c r="D437" s="7"/>
      <c r="E437" s="32"/>
      <c r="F437" s="5"/>
      <c r="G437" s="5" t="s">
        <v>15</v>
      </c>
      <c r="H437" s="2" t="s">
        <v>1219</v>
      </c>
      <c r="I437" s="9"/>
      <c r="J437" s="9"/>
      <c r="K437" s="511"/>
      <c r="L437" s="512"/>
      <c r="M437" s="2"/>
      <c r="N437" s="2" t="s">
        <v>1521</v>
      </c>
      <c r="O437" s="32"/>
    </row>
    <row r="438" spans="1:15" hidden="1">
      <c r="A438" s="25" t="s">
        <v>1561</v>
      </c>
      <c r="B438" s="25" t="s">
        <v>1561</v>
      </c>
      <c r="C438" s="26"/>
      <c r="D438" s="7"/>
      <c r="E438" s="32"/>
      <c r="F438" s="5"/>
      <c r="G438" s="5" t="s">
        <v>16</v>
      </c>
      <c r="H438" s="2" t="s">
        <v>1220</v>
      </c>
      <c r="I438" s="9"/>
      <c r="J438" s="9"/>
      <c r="K438" s="511"/>
      <c r="L438" s="512"/>
      <c r="M438" s="2"/>
      <c r="N438" s="2" t="s">
        <v>1522</v>
      </c>
      <c r="O438" s="32"/>
    </row>
    <row r="439" spans="1:15" hidden="1">
      <c r="A439" s="25" t="s">
        <v>1561</v>
      </c>
      <c r="B439" s="25" t="s">
        <v>1561</v>
      </c>
      <c r="C439" s="26"/>
      <c r="D439" s="7"/>
      <c r="E439" s="32"/>
      <c r="F439" s="5"/>
      <c r="G439" s="5" t="s">
        <v>17</v>
      </c>
      <c r="H439" s="2" t="s">
        <v>1221</v>
      </c>
      <c r="I439" s="9"/>
      <c r="J439" s="9"/>
      <c r="K439" s="511"/>
      <c r="L439" s="512"/>
      <c r="M439" s="2"/>
      <c r="N439" s="2" t="s">
        <v>1523</v>
      </c>
      <c r="O439" s="32"/>
    </row>
    <row r="440" spans="1:15" hidden="1">
      <c r="A440" s="25" t="s">
        <v>1561</v>
      </c>
      <c r="B440" s="25" t="s">
        <v>1561</v>
      </c>
      <c r="C440" s="26"/>
      <c r="D440" s="7"/>
      <c r="E440" s="32"/>
      <c r="F440" s="5"/>
      <c r="G440" s="5" t="s">
        <v>18</v>
      </c>
      <c r="H440" s="2" t="s">
        <v>1544</v>
      </c>
      <c r="I440" s="9"/>
      <c r="J440" s="9"/>
      <c r="K440" s="511"/>
      <c r="L440" s="512"/>
      <c r="M440" s="2"/>
      <c r="N440" s="2" t="s">
        <v>1767</v>
      </c>
      <c r="O440" s="32"/>
    </row>
    <row r="441" spans="1:15" ht="105" hidden="1">
      <c r="A441" s="25" t="s">
        <v>1561</v>
      </c>
      <c r="B441" s="25" t="s">
        <v>1561</v>
      </c>
      <c r="C441" s="2" t="s">
        <v>1118</v>
      </c>
      <c r="D441" s="7" t="s">
        <v>171</v>
      </c>
      <c r="E441" s="31">
        <f>E432+1</f>
        <v>36</v>
      </c>
      <c r="F441" s="27"/>
      <c r="G441" s="27"/>
      <c r="H441" s="15" t="s">
        <v>1769</v>
      </c>
      <c r="I441" s="28"/>
      <c r="J441" s="28"/>
      <c r="K441" s="797" t="s">
        <v>284</v>
      </c>
      <c r="L441" s="798"/>
      <c r="M441" s="530"/>
      <c r="N441" s="15" t="s">
        <v>1780</v>
      </c>
      <c r="O441" s="31">
        <v>39</v>
      </c>
    </row>
    <row r="442" spans="1:15" hidden="1">
      <c r="A442" s="25" t="s">
        <v>1561</v>
      </c>
      <c r="B442" s="25" t="s">
        <v>1561</v>
      </c>
      <c r="C442" s="26"/>
      <c r="D442" s="7"/>
      <c r="E442" s="32"/>
      <c r="F442" s="5"/>
      <c r="G442" s="5" t="s">
        <v>9</v>
      </c>
      <c r="H442" s="30" t="s">
        <v>339</v>
      </c>
      <c r="I442" s="9"/>
      <c r="J442" s="9"/>
      <c r="K442" s="511"/>
      <c r="L442" s="512"/>
      <c r="M442" s="2"/>
      <c r="N442" s="2"/>
      <c r="O442" s="32"/>
    </row>
    <row r="443" spans="1:15" ht="30" hidden="1">
      <c r="A443" s="25" t="s">
        <v>1561</v>
      </c>
      <c r="B443" s="25" t="s">
        <v>1561</v>
      </c>
      <c r="C443" s="2"/>
      <c r="D443" s="7"/>
      <c r="E443" s="32"/>
      <c r="F443" s="5"/>
      <c r="G443" s="5"/>
      <c r="H443" s="14" t="s">
        <v>338</v>
      </c>
      <c r="I443" s="8"/>
      <c r="J443" s="8"/>
      <c r="K443" s="513"/>
      <c r="L443" s="514"/>
      <c r="M443" s="4"/>
      <c r="N443" s="4" t="s">
        <v>313</v>
      </c>
      <c r="O443" s="32"/>
    </row>
    <row r="444" spans="1:15" ht="30" hidden="1" customHeight="1">
      <c r="A444" s="25" t="s">
        <v>1561</v>
      </c>
      <c r="B444" s="25" t="s">
        <v>1561</v>
      </c>
      <c r="C444" s="26"/>
      <c r="D444" s="7"/>
      <c r="E444" s="32"/>
      <c r="F444" s="5"/>
      <c r="G444" s="5" t="s">
        <v>36</v>
      </c>
      <c r="H444" s="2" t="s">
        <v>431</v>
      </c>
      <c r="I444" s="9"/>
      <c r="J444" s="9"/>
      <c r="K444" s="511"/>
      <c r="L444" s="568"/>
      <c r="M444" s="2"/>
      <c r="N444" s="2" t="s">
        <v>1573</v>
      </c>
      <c r="O444" s="32"/>
    </row>
    <row r="445" spans="1:15" ht="30" hidden="1" customHeight="1">
      <c r="A445" s="25" t="s">
        <v>1561</v>
      </c>
      <c r="B445" s="25" t="s">
        <v>1561</v>
      </c>
      <c r="C445" s="26"/>
      <c r="D445" s="7"/>
      <c r="E445" s="32"/>
      <c r="F445" s="5"/>
      <c r="G445" s="5" t="s">
        <v>37</v>
      </c>
      <c r="H445" s="2" t="s">
        <v>352</v>
      </c>
      <c r="I445" s="9"/>
      <c r="J445" s="9"/>
      <c r="K445" s="511"/>
      <c r="L445" s="568"/>
      <c r="M445" s="2"/>
      <c r="N445" s="2" t="s">
        <v>1574</v>
      </c>
      <c r="O445" s="32"/>
    </row>
    <row r="446" spans="1:15" ht="30" hidden="1" customHeight="1">
      <c r="A446" s="25" t="s">
        <v>1561</v>
      </c>
      <c r="B446" s="25" t="s">
        <v>1561</v>
      </c>
      <c r="C446" s="26"/>
      <c r="D446" s="7"/>
      <c r="E446" s="32"/>
      <c r="F446" s="5"/>
      <c r="G446" s="5" t="s">
        <v>38</v>
      </c>
      <c r="H446" s="2" t="s">
        <v>1551</v>
      </c>
      <c r="I446" s="9"/>
      <c r="J446" s="9"/>
      <c r="K446" s="511"/>
      <c r="L446" s="568"/>
      <c r="M446" s="2"/>
      <c r="N446" s="2" t="s">
        <v>1770</v>
      </c>
      <c r="O446" s="32"/>
    </row>
    <row r="447" spans="1:15" ht="30" hidden="1" customHeight="1">
      <c r="A447" s="25" t="s">
        <v>1561</v>
      </c>
      <c r="B447" s="25" t="s">
        <v>1561</v>
      </c>
      <c r="C447" s="26"/>
      <c r="D447" s="7"/>
      <c r="E447" s="32"/>
      <c r="F447" s="5"/>
      <c r="G447" s="5" t="s">
        <v>39</v>
      </c>
      <c r="H447" s="2" t="s">
        <v>418</v>
      </c>
      <c r="I447" s="9"/>
      <c r="J447" s="9"/>
      <c r="K447" s="511"/>
      <c r="L447" s="568"/>
      <c r="M447" s="2"/>
      <c r="N447" s="3"/>
      <c r="O447" s="32"/>
    </row>
    <row r="448" spans="1:15" hidden="1">
      <c r="A448" s="25" t="s">
        <v>1561</v>
      </c>
      <c r="B448" s="25" t="s">
        <v>1561</v>
      </c>
      <c r="C448" s="26"/>
      <c r="D448" s="7"/>
      <c r="E448" s="32"/>
      <c r="F448" s="5"/>
      <c r="G448" s="5" t="s">
        <v>9</v>
      </c>
      <c r="H448" s="30" t="s">
        <v>1617</v>
      </c>
      <c r="I448" s="9"/>
      <c r="J448" s="9"/>
      <c r="K448" s="521"/>
      <c r="L448" s="522"/>
      <c r="M448" s="2"/>
      <c r="N448" s="3" t="s">
        <v>1771</v>
      </c>
      <c r="O448" s="32"/>
    </row>
    <row r="449" spans="1:15" ht="30" hidden="1">
      <c r="A449" s="25" t="s">
        <v>1561</v>
      </c>
      <c r="B449" s="25" t="s">
        <v>1561</v>
      </c>
      <c r="C449" s="2"/>
      <c r="D449" s="7"/>
      <c r="E449" s="32"/>
      <c r="F449" s="5"/>
      <c r="G449" s="5"/>
      <c r="H449" s="14" t="s">
        <v>1618</v>
      </c>
      <c r="I449" s="8"/>
      <c r="J449" s="8"/>
      <c r="K449" s="513"/>
      <c r="L449" s="514"/>
      <c r="M449" s="4"/>
      <c r="N449" s="4"/>
      <c r="O449" s="32"/>
    </row>
    <row r="450" spans="1:15" ht="30" hidden="1">
      <c r="A450" s="25" t="s">
        <v>1561</v>
      </c>
      <c r="B450" s="25" t="s">
        <v>1561</v>
      </c>
      <c r="C450" s="26"/>
      <c r="D450" s="7"/>
      <c r="E450" s="32"/>
      <c r="F450" s="5"/>
      <c r="G450" s="5" t="s">
        <v>36</v>
      </c>
      <c r="H450" s="2" t="s">
        <v>432</v>
      </c>
      <c r="I450" s="9"/>
      <c r="J450" s="9"/>
      <c r="K450" s="511"/>
      <c r="L450" s="568"/>
      <c r="M450" s="2"/>
      <c r="N450" s="3"/>
      <c r="O450" s="32"/>
    </row>
    <row r="451" spans="1:15" ht="30" hidden="1" customHeight="1">
      <c r="A451" s="25" t="s">
        <v>1561</v>
      </c>
      <c r="B451" s="25" t="s">
        <v>1561</v>
      </c>
      <c r="C451" s="26"/>
      <c r="D451" s="7"/>
      <c r="E451" s="32"/>
      <c r="F451" s="5"/>
      <c r="G451" s="5" t="s">
        <v>37</v>
      </c>
      <c r="H451" s="2" t="s">
        <v>340</v>
      </c>
      <c r="I451" s="9"/>
      <c r="J451" s="9"/>
      <c r="K451" s="511"/>
      <c r="L451" s="568"/>
      <c r="M451" s="2"/>
      <c r="N451" s="3"/>
      <c r="O451" s="32"/>
    </row>
    <row r="452" spans="1:15" ht="30" hidden="1" customHeight="1">
      <c r="A452" s="25" t="s">
        <v>1561</v>
      </c>
      <c r="B452" s="25" t="s">
        <v>1561</v>
      </c>
      <c r="C452" s="26"/>
      <c r="D452" s="7"/>
      <c r="E452" s="32"/>
      <c r="F452" s="5"/>
      <c r="G452" s="5" t="s">
        <v>38</v>
      </c>
      <c r="H452" s="2" t="s">
        <v>1550</v>
      </c>
      <c r="I452" s="9"/>
      <c r="J452" s="9"/>
      <c r="K452" s="511"/>
      <c r="L452" s="568"/>
      <c r="M452" s="2"/>
      <c r="N452" s="3"/>
      <c r="O452" s="32"/>
    </row>
    <row r="453" spans="1:15" ht="30" hidden="1" customHeight="1">
      <c r="A453" s="25" t="s">
        <v>1561</v>
      </c>
      <c r="B453" s="25" t="s">
        <v>1561</v>
      </c>
      <c r="C453" s="26"/>
      <c r="D453" s="7"/>
      <c r="E453" s="32"/>
      <c r="F453" s="5"/>
      <c r="G453" s="5" t="s">
        <v>39</v>
      </c>
      <c r="H453" s="2" t="s">
        <v>418</v>
      </c>
      <c r="I453" s="9"/>
      <c r="J453" s="9"/>
      <c r="K453" s="511"/>
      <c r="L453" s="568"/>
      <c r="M453" s="2"/>
      <c r="N453" s="3"/>
      <c r="O453" s="32"/>
    </row>
    <row r="454" spans="1:15" hidden="1">
      <c r="A454" s="25" t="s">
        <v>1561</v>
      </c>
      <c r="B454" s="25" t="s">
        <v>1561</v>
      </c>
      <c r="C454" s="26"/>
      <c r="D454" s="7"/>
      <c r="E454" s="32"/>
      <c r="F454" s="5"/>
      <c r="G454" s="5" t="s">
        <v>9</v>
      </c>
      <c r="H454" s="30" t="s">
        <v>1619</v>
      </c>
      <c r="I454" s="9"/>
      <c r="J454" s="9"/>
      <c r="K454" s="511"/>
      <c r="L454" s="512"/>
      <c r="M454" s="92"/>
      <c r="N454" s="3" t="s">
        <v>1771</v>
      </c>
      <c r="O454" s="32"/>
    </row>
    <row r="455" spans="1:15" ht="30" hidden="1">
      <c r="A455" s="25" t="s">
        <v>1561</v>
      </c>
      <c r="B455" s="25" t="s">
        <v>1561</v>
      </c>
      <c r="C455" s="2"/>
      <c r="D455" s="7"/>
      <c r="E455" s="32"/>
      <c r="F455" s="5"/>
      <c r="G455" s="5"/>
      <c r="H455" s="14" t="s">
        <v>1768</v>
      </c>
      <c r="I455" s="8"/>
      <c r="J455" s="8"/>
      <c r="K455" s="513"/>
      <c r="L455" s="514"/>
      <c r="M455" s="4"/>
      <c r="N455" s="4"/>
      <c r="O455" s="32"/>
    </row>
    <row r="456" spans="1:15" ht="30" hidden="1">
      <c r="A456" s="25" t="s">
        <v>1561</v>
      </c>
      <c r="B456" s="25" t="s">
        <v>1561</v>
      </c>
      <c r="C456" s="26"/>
      <c r="D456" s="7"/>
      <c r="E456" s="32"/>
      <c r="F456" s="5"/>
      <c r="G456" s="5" t="s">
        <v>36</v>
      </c>
      <c r="H456" s="2" t="s">
        <v>433</v>
      </c>
      <c r="I456" s="9"/>
      <c r="J456" s="9"/>
      <c r="K456" s="511"/>
      <c r="L456" s="568"/>
      <c r="M456" s="92"/>
      <c r="N456" s="3"/>
      <c r="O456" s="32"/>
    </row>
    <row r="457" spans="1:15" ht="30" hidden="1" customHeight="1">
      <c r="A457" s="25" t="s">
        <v>1561</v>
      </c>
      <c r="B457" s="25" t="s">
        <v>1561</v>
      </c>
      <c r="C457" s="26"/>
      <c r="D457" s="7"/>
      <c r="E457" s="32"/>
      <c r="F457" s="5"/>
      <c r="G457" s="5" t="s">
        <v>37</v>
      </c>
      <c r="H457" s="2" t="s">
        <v>1549</v>
      </c>
      <c r="I457" s="9"/>
      <c r="J457" s="9"/>
      <c r="K457" s="511"/>
      <c r="L457" s="568"/>
      <c r="M457" s="92"/>
      <c r="N457" s="3"/>
      <c r="O457" s="32"/>
    </row>
    <row r="458" spans="1:15" ht="30" hidden="1" customHeight="1">
      <c r="A458" s="25" t="s">
        <v>1561</v>
      </c>
      <c r="B458" s="25" t="s">
        <v>1561</v>
      </c>
      <c r="C458" s="26"/>
      <c r="D458" s="7"/>
      <c r="E458" s="32"/>
      <c r="F458" s="5"/>
      <c r="G458" s="5" t="s">
        <v>38</v>
      </c>
      <c r="H458" s="2" t="s">
        <v>418</v>
      </c>
      <c r="I458" s="9"/>
      <c r="J458" s="9"/>
      <c r="K458" s="511"/>
      <c r="L458" s="568"/>
      <c r="M458" s="92"/>
      <c r="N458" s="3"/>
      <c r="O458" s="32"/>
    </row>
    <row r="459" spans="1:15" ht="45" hidden="1">
      <c r="A459" s="25" t="s">
        <v>1561</v>
      </c>
      <c r="B459" s="25" t="s">
        <v>1561</v>
      </c>
      <c r="C459" s="2" t="s">
        <v>25</v>
      </c>
      <c r="D459" s="7" t="s">
        <v>33</v>
      </c>
      <c r="E459" s="31">
        <f>E441+1</f>
        <v>37</v>
      </c>
      <c r="F459" s="27"/>
      <c r="G459" s="27"/>
      <c r="H459" s="15" t="s">
        <v>1830</v>
      </c>
      <c r="I459" s="28"/>
      <c r="J459" s="28"/>
      <c r="K459" s="797" t="str">
        <f>"昨年12月就業者(Q"&amp;$E$231&amp;"=1-6)"</f>
        <v>昨年12月就業者(Q17=1-6)</v>
      </c>
      <c r="L459" s="798"/>
      <c r="M459" s="15" t="s">
        <v>310</v>
      </c>
      <c r="N459" s="15"/>
      <c r="O459" s="31">
        <v>40</v>
      </c>
    </row>
    <row r="460" spans="1:15" hidden="1">
      <c r="A460" s="25" t="s">
        <v>1561</v>
      </c>
      <c r="B460" s="25" t="s">
        <v>1561</v>
      </c>
      <c r="C460" s="2"/>
      <c r="D460" s="7"/>
      <c r="E460" s="32"/>
      <c r="F460" s="5"/>
      <c r="G460" s="5"/>
      <c r="H460" s="14" t="s">
        <v>1</v>
      </c>
      <c r="I460" s="8"/>
      <c r="J460" s="8"/>
      <c r="K460" s="513"/>
      <c r="L460" s="514"/>
      <c r="M460" s="4"/>
      <c r="N460" s="84"/>
      <c r="O460" s="32"/>
    </row>
    <row r="461" spans="1:15" ht="30" hidden="1">
      <c r="A461" s="25" t="s">
        <v>1561</v>
      </c>
      <c r="B461" s="25" t="s">
        <v>1561</v>
      </c>
      <c r="C461" s="26"/>
      <c r="D461" s="7"/>
      <c r="E461" s="32"/>
      <c r="F461" s="5"/>
      <c r="G461" s="5"/>
      <c r="H461" s="4" t="s">
        <v>233</v>
      </c>
      <c r="I461" s="13"/>
      <c r="J461" s="13"/>
      <c r="K461" s="513"/>
      <c r="L461" s="514"/>
      <c r="M461" s="14"/>
      <c r="N461" s="14"/>
      <c r="O461" s="32"/>
    </row>
    <row r="462" spans="1:15" ht="30" hidden="1" customHeight="1">
      <c r="A462" s="25" t="s">
        <v>1561</v>
      </c>
      <c r="B462" s="25" t="s">
        <v>1561</v>
      </c>
      <c r="C462" s="26"/>
      <c r="D462" s="7"/>
      <c r="E462" s="32"/>
      <c r="F462" s="5"/>
      <c r="G462" s="5"/>
      <c r="H462" s="4" t="s">
        <v>234</v>
      </c>
      <c r="I462" s="13"/>
      <c r="J462" s="13"/>
      <c r="K462" s="513"/>
      <c r="L462" s="514"/>
      <c r="M462" s="14"/>
      <c r="N462" s="14"/>
      <c r="O462" s="32"/>
    </row>
    <row r="463" spans="1:15" ht="30" hidden="1">
      <c r="A463" s="25" t="s">
        <v>1561</v>
      </c>
      <c r="B463" s="25" t="s">
        <v>1561</v>
      </c>
      <c r="C463" s="26"/>
      <c r="D463" s="7"/>
      <c r="E463" s="32"/>
      <c r="F463" s="5"/>
      <c r="G463" s="5"/>
      <c r="H463" s="4" t="s">
        <v>271</v>
      </c>
      <c r="I463" s="13"/>
      <c r="J463" s="13"/>
      <c r="K463" s="513"/>
      <c r="L463" s="514"/>
      <c r="M463" s="14"/>
      <c r="N463" s="14"/>
      <c r="O463" s="32"/>
    </row>
    <row r="464" spans="1:15" hidden="1">
      <c r="A464" s="25" t="s">
        <v>1561</v>
      </c>
      <c r="B464" s="25" t="s">
        <v>1561</v>
      </c>
      <c r="C464" s="26"/>
      <c r="D464" s="7"/>
      <c r="E464" s="32"/>
      <c r="F464" s="5"/>
      <c r="G464" s="5"/>
      <c r="H464" s="4" t="s">
        <v>272</v>
      </c>
      <c r="I464" s="13"/>
      <c r="J464" s="13"/>
      <c r="K464" s="513"/>
      <c r="L464" s="514"/>
      <c r="M464" s="14"/>
      <c r="N464" s="14"/>
      <c r="O464" s="32"/>
    </row>
    <row r="465" spans="1:16" hidden="1">
      <c r="A465" s="25" t="s">
        <v>1561</v>
      </c>
      <c r="B465" s="25" t="s">
        <v>1561</v>
      </c>
      <c r="C465" s="26"/>
      <c r="D465" s="7"/>
      <c r="E465" s="32"/>
      <c r="F465" s="5"/>
      <c r="G465" s="5"/>
      <c r="H465" s="2" t="s">
        <v>250</v>
      </c>
      <c r="I465" s="9"/>
      <c r="J465" s="9"/>
      <c r="K465" s="511"/>
      <c r="L465" s="512"/>
      <c r="M465" s="3" t="s">
        <v>216</v>
      </c>
      <c r="N465" s="3"/>
      <c r="O465" s="32"/>
    </row>
    <row r="466" spans="1:16" hidden="1">
      <c r="A466" s="25" t="s">
        <v>1561</v>
      </c>
      <c r="B466" s="25" t="s">
        <v>1561</v>
      </c>
      <c r="C466" s="26"/>
      <c r="D466" s="7"/>
      <c r="E466" s="32"/>
      <c r="F466" s="5"/>
      <c r="G466" s="5"/>
      <c r="H466" s="2" t="s">
        <v>251</v>
      </c>
      <c r="I466" s="9"/>
      <c r="J466" s="9"/>
      <c r="K466" s="511"/>
      <c r="L466" s="512"/>
      <c r="M466" s="3" t="s">
        <v>217</v>
      </c>
      <c r="N466" s="3"/>
      <c r="O466" s="32"/>
    </row>
    <row r="467" spans="1:16" ht="45" hidden="1">
      <c r="A467" s="704" t="s">
        <v>1561</v>
      </c>
      <c r="B467" s="704" t="s">
        <v>1561</v>
      </c>
      <c r="C467" s="702" t="s">
        <v>167</v>
      </c>
      <c r="D467" s="705" t="s">
        <v>171</v>
      </c>
      <c r="E467" s="706">
        <f>E459+1</f>
        <v>38</v>
      </c>
      <c r="F467" s="27"/>
      <c r="G467" s="27"/>
      <c r="H467" s="15" t="s">
        <v>2139</v>
      </c>
      <c r="I467" s="28"/>
      <c r="J467" s="28"/>
      <c r="K467" s="806" t="s">
        <v>2141</v>
      </c>
      <c r="L467" s="807"/>
      <c r="M467" s="15"/>
      <c r="N467" s="530" t="s">
        <v>2110</v>
      </c>
      <c r="O467" s="31" t="s">
        <v>1563</v>
      </c>
    </row>
    <row r="468" spans="1:16" s="704" customFormat="1" hidden="1">
      <c r="A468" s="704" t="s">
        <v>1561</v>
      </c>
      <c r="B468" s="704" t="s">
        <v>1561</v>
      </c>
      <c r="C468" s="702"/>
      <c r="D468" s="705"/>
      <c r="E468" s="708"/>
      <c r="F468" s="291"/>
      <c r="G468" s="291"/>
      <c r="H468" s="83" t="s">
        <v>0</v>
      </c>
      <c r="I468" s="713"/>
      <c r="J468" s="713"/>
      <c r="K468" s="711"/>
      <c r="L468" s="712"/>
      <c r="M468" s="83"/>
      <c r="N468" s="83"/>
      <c r="O468" s="708"/>
    </row>
    <row r="469" spans="1:16" hidden="1">
      <c r="A469" s="704" t="s">
        <v>1561</v>
      </c>
      <c r="B469" s="704" t="s">
        <v>1561</v>
      </c>
      <c r="C469" s="702"/>
      <c r="D469" s="705"/>
      <c r="E469" s="708"/>
      <c r="F469" s="291" t="s">
        <v>285</v>
      </c>
      <c r="G469" s="291" t="s">
        <v>35</v>
      </c>
      <c r="H469" s="76" t="s">
        <v>2108</v>
      </c>
      <c r="I469" s="9"/>
      <c r="J469" s="9"/>
      <c r="K469" s="821" t="str">
        <f>"昨年12月就業者(Q"&amp;$E$231&amp;"=1-6)"</f>
        <v>昨年12月就業者(Q17=1-6)</v>
      </c>
      <c r="L469" s="822"/>
      <c r="M469" s="3"/>
      <c r="N469" s="3"/>
      <c r="O469" s="32"/>
    </row>
    <row r="470" spans="1:16" hidden="1">
      <c r="A470" s="704" t="s">
        <v>1561</v>
      </c>
      <c r="B470" s="704" t="s">
        <v>1561</v>
      </c>
      <c r="C470" s="702"/>
      <c r="D470" s="705"/>
      <c r="E470" s="708"/>
      <c r="F470" s="291" t="s">
        <v>285</v>
      </c>
      <c r="G470" s="291" t="s">
        <v>10</v>
      </c>
      <c r="H470" s="76" t="s">
        <v>2107</v>
      </c>
      <c r="I470" s="9"/>
      <c r="J470" s="9"/>
      <c r="K470" s="821" t="s">
        <v>2141</v>
      </c>
      <c r="L470" s="822"/>
      <c r="M470" s="3"/>
      <c r="N470" s="3"/>
      <c r="O470" s="32"/>
    </row>
    <row r="471" spans="1:16" hidden="1">
      <c r="A471" s="704" t="s">
        <v>1561</v>
      </c>
      <c r="B471" s="704" t="s">
        <v>1561</v>
      </c>
      <c r="C471" s="702"/>
      <c r="D471" s="705"/>
      <c r="E471" s="708"/>
      <c r="F471" s="291"/>
      <c r="G471" s="291" t="s">
        <v>36</v>
      </c>
      <c r="H471" s="76" t="s">
        <v>2136</v>
      </c>
      <c r="I471" s="9"/>
      <c r="J471" s="9"/>
      <c r="K471" s="732"/>
      <c r="L471" s="733"/>
      <c r="M471" s="3"/>
      <c r="N471" s="3"/>
      <c r="O471" s="32"/>
    </row>
    <row r="472" spans="1:16" ht="30" hidden="1">
      <c r="A472" s="704" t="s">
        <v>1561</v>
      </c>
      <c r="B472" s="704" t="s">
        <v>1561</v>
      </c>
      <c r="C472" s="702"/>
      <c r="D472" s="705"/>
      <c r="E472" s="708"/>
      <c r="F472" s="291"/>
      <c r="G472" s="291" t="s">
        <v>37</v>
      </c>
      <c r="H472" s="76" t="s">
        <v>2137</v>
      </c>
      <c r="I472" s="9"/>
      <c r="J472" s="9"/>
      <c r="K472" s="732"/>
      <c r="L472" s="733"/>
      <c r="M472" s="3"/>
      <c r="N472" s="3"/>
      <c r="O472" s="32"/>
    </row>
    <row r="473" spans="1:16" hidden="1">
      <c r="A473" s="704" t="s">
        <v>1561</v>
      </c>
      <c r="B473" s="704" t="s">
        <v>1561</v>
      </c>
      <c r="C473" s="702"/>
      <c r="D473" s="705"/>
      <c r="E473" s="708"/>
      <c r="F473" s="291"/>
      <c r="G473" s="291" t="s">
        <v>38</v>
      </c>
      <c r="H473" s="76" t="s">
        <v>2140</v>
      </c>
      <c r="I473" s="9"/>
      <c r="J473" s="9"/>
      <c r="K473" s="732"/>
      <c r="L473" s="733"/>
      <c r="M473" s="3"/>
      <c r="N473" s="3"/>
      <c r="O473" s="32"/>
    </row>
    <row r="474" spans="1:16" hidden="1">
      <c r="A474" s="704" t="s">
        <v>1561</v>
      </c>
      <c r="B474" s="704" t="s">
        <v>1561</v>
      </c>
      <c r="C474" s="702"/>
      <c r="D474" s="705"/>
      <c r="E474" s="708"/>
      <c r="F474" s="291"/>
      <c r="G474" s="291" t="s">
        <v>15</v>
      </c>
      <c r="H474" s="76" t="s">
        <v>2109</v>
      </c>
      <c r="I474" s="9"/>
      <c r="J474" s="9"/>
      <c r="K474" s="732"/>
      <c r="L474" s="733"/>
      <c r="M474" s="76" t="s">
        <v>2138</v>
      </c>
      <c r="N474" s="3"/>
      <c r="O474" s="32"/>
    </row>
    <row r="475" spans="1:16" ht="30">
      <c r="A475" s="704" t="s">
        <v>1561</v>
      </c>
      <c r="B475" s="704" t="s">
        <v>1561</v>
      </c>
      <c r="C475" s="702" t="s">
        <v>167</v>
      </c>
      <c r="D475" s="705" t="s">
        <v>171</v>
      </c>
      <c r="E475" s="706">
        <f>E467+1</f>
        <v>39</v>
      </c>
      <c r="F475" s="27"/>
      <c r="G475" s="27"/>
      <c r="H475" s="15" t="s">
        <v>2142</v>
      </c>
      <c r="I475" s="28"/>
      <c r="J475" s="28"/>
      <c r="K475" s="806" t="str">
        <f>"昨年12月就業者(Q"&amp;$E$231&amp;"=1-6)"</f>
        <v>昨年12月就業者(Q17=1-6)</v>
      </c>
      <c r="L475" s="807"/>
      <c r="M475" s="15"/>
      <c r="N475" s="530" t="s">
        <v>2110</v>
      </c>
      <c r="O475" s="31" t="s">
        <v>1563</v>
      </c>
      <c r="P475" s="745"/>
    </row>
    <row r="476" spans="1:16" s="704" customFormat="1">
      <c r="A476" s="704" t="s">
        <v>1561</v>
      </c>
      <c r="B476" s="704" t="s">
        <v>1561</v>
      </c>
      <c r="C476" s="702"/>
      <c r="D476" s="705"/>
      <c r="E476" s="708"/>
      <c r="F476" s="291"/>
      <c r="G476" s="291"/>
      <c r="H476" s="83" t="s">
        <v>0</v>
      </c>
      <c r="I476" s="713"/>
      <c r="J476" s="713"/>
      <c r="K476" s="711"/>
      <c r="L476" s="712"/>
      <c r="M476" s="83"/>
      <c r="N476" s="83"/>
      <c r="O476" s="708"/>
      <c r="P476" s="746"/>
    </row>
    <row r="477" spans="1:16">
      <c r="A477" s="704" t="s">
        <v>1561</v>
      </c>
      <c r="B477" s="704" t="s">
        <v>1561</v>
      </c>
      <c r="C477" s="32"/>
      <c r="D477" s="7"/>
      <c r="E477" s="32"/>
      <c r="F477" s="5"/>
      <c r="G477" s="291" t="s">
        <v>9</v>
      </c>
      <c r="H477" s="76" t="s">
        <v>2112</v>
      </c>
      <c r="I477" s="9"/>
      <c r="J477" s="9"/>
      <c r="K477" s="511"/>
      <c r="L477" s="512"/>
      <c r="M477" s="2"/>
      <c r="N477" s="2"/>
      <c r="O477" s="32"/>
      <c r="P477" s="745"/>
    </row>
    <row r="478" spans="1:16">
      <c r="A478" s="704" t="s">
        <v>1561</v>
      </c>
      <c r="B478" s="704" t="s">
        <v>1561</v>
      </c>
      <c r="C478" s="26"/>
      <c r="D478" s="7"/>
      <c r="E478" s="32"/>
      <c r="F478" s="5"/>
      <c r="G478" s="291" t="s">
        <v>36</v>
      </c>
      <c r="H478" s="76" t="s">
        <v>2111</v>
      </c>
      <c r="I478" s="9"/>
      <c r="J478" s="9"/>
      <c r="K478" s="732"/>
      <c r="L478" s="733"/>
      <c r="M478" s="3"/>
      <c r="N478" s="3"/>
      <c r="O478" s="32"/>
      <c r="P478" s="745"/>
    </row>
    <row r="479" spans="1:16">
      <c r="A479" s="704" t="s">
        <v>1561</v>
      </c>
      <c r="B479" s="704" t="s">
        <v>1561</v>
      </c>
      <c r="C479" s="26"/>
      <c r="D479" s="7"/>
      <c r="E479" s="32"/>
      <c r="F479" s="5"/>
      <c r="G479" s="291" t="s">
        <v>37</v>
      </c>
      <c r="H479" s="76" t="s">
        <v>2168</v>
      </c>
      <c r="I479" s="9"/>
      <c r="J479" s="9"/>
      <c r="K479" s="732"/>
      <c r="L479" s="733"/>
      <c r="M479" s="3"/>
      <c r="N479" s="3"/>
      <c r="O479" s="32"/>
      <c r="P479" s="745"/>
    </row>
    <row r="480" spans="1:16">
      <c r="A480" s="704" t="s">
        <v>1561</v>
      </c>
      <c r="B480" s="704" t="s">
        <v>1561</v>
      </c>
      <c r="C480" s="32"/>
      <c r="D480" s="7"/>
      <c r="E480" s="32"/>
      <c r="F480" s="5"/>
      <c r="G480" s="291" t="s">
        <v>9</v>
      </c>
      <c r="H480" s="76" t="s">
        <v>2113</v>
      </c>
      <c r="I480" s="9"/>
      <c r="J480" s="9"/>
      <c r="K480" s="511"/>
      <c r="L480" s="512"/>
      <c r="M480" s="2"/>
      <c r="N480" s="2"/>
      <c r="O480" s="32"/>
      <c r="P480" s="745"/>
    </row>
    <row r="481" spans="1:16">
      <c r="A481" s="704" t="s">
        <v>1561</v>
      </c>
      <c r="B481" s="704" t="s">
        <v>1561</v>
      </c>
      <c r="C481" s="26"/>
      <c r="D481" s="7"/>
      <c r="E481" s="32"/>
      <c r="F481" s="5"/>
      <c r="G481" s="291" t="s">
        <v>2167</v>
      </c>
      <c r="H481" s="76" t="s">
        <v>2113</v>
      </c>
      <c r="I481" s="9"/>
      <c r="J481" s="9"/>
      <c r="K481" s="732"/>
      <c r="L481" s="733"/>
      <c r="M481" s="3"/>
      <c r="N481" s="3"/>
      <c r="O481" s="32"/>
      <c r="P481" s="745"/>
    </row>
    <row r="482" spans="1:16" ht="30" hidden="1">
      <c r="A482" s="704" t="s">
        <v>1561</v>
      </c>
      <c r="B482" s="704" t="s">
        <v>1561</v>
      </c>
      <c r="C482" s="702"/>
      <c r="D482" s="705" t="s">
        <v>171</v>
      </c>
      <c r="E482" s="706">
        <f>E475+1</f>
        <v>40</v>
      </c>
      <c r="F482" s="707"/>
      <c r="G482" s="707"/>
      <c r="H482" s="530" t="s">
        <v>2146</v>
      </c>
      <c r="I482" s="710"/>
      <c r="J482" s="710"/>
      <c r="K482" s="806" t="str">
        <f>"昨年12月就業者(Q"&amp;$E$231&amp;"=1-6)"</f>
        <v>昨年12月就業者(Q17=1-6)</v>
      </c>
      <c r="L482" s="807"/>
      <c r="M482" s="530"/>
      <c r="N482" s="530" t="s">
        <v>2148</v>
      </c>
      <c r="O482" s="706" t="s">
        <v>1563</v>
      </c>
    </row>
    <row r="483" spans="1:16" hidden="1">
      <c r="A483" s="704" t="s">
        <v>1561</v>
      </c>
      <c r="B483" s="704" t="s">
        <v>1561</v>
      </c>
      <c r="C483" s="702"/>
      <c r="D483" s="705"/>
      <c r="E483" s="708"/>
      <c r="F483" s="291"/>
      <c r="G483" s="291"/>
      <c r="H483" s="83" t="s">
        <v>0</v>
      </c>
      <c r="I483" s="713"/>
      <c r="J483" s="713"/>
      <c r="K483" s="711"/>
      <c r="L483" s="712"/>
      <c r="M483" s="83"/>
      <c r="N483" s="83"/>
      <c r="O483" s="708"/>
    </row>
    <row r="484" spans="1:16" hidden="1">
      <c r="A484" s="704" t="s">
        <v>1561</v>
      </c>
      <c r="B484" s="704" t="s">
        <v>1561</v>
      </c>
      <c r="C484" s="702"/>
      <c r="D484" s="705"/>
      <c r="E484" s="708"/>
      <c r="F484" s="291"/>
      <c r="G484" s="291" t="s">
        <v>36</v>
      </c>
      <c r="H484" s="76" t="s">
        <v>2114</v>
      </c>
      <c r="I484" s="703"/>
      <c r="J484" s="703"/>
      <c r="K484" s="525"/>
      <c r="L484" s="526"/>
      <c r="M484" s="76"/>
      <c r="N484" s="76"/>
      <c r="O484" s="708"/>
    </row>
    <row r="485" spans="1:16" hidden="1">
      <c r="A485" s="704" t="s">
        <v>1561</v>
      </c>
      <c r="B485" s="704" t="s">
        <v>1561</v>
      </c>
      <c r="C485" s="702"/>
      <c r="D485" s="705"/>
      <c r="E485" s="708"/>
      <c r="F485" s="291"/>
      <c r="G485" s="291" t="s">
        <v>37</v>
      </c>
      <c r="H485" s="76" t="s">
        <v>2115</v>
      </c>
      <c r="I485" s="703"/>
      <c r="J485" s="703"/>
      <c r="K485" s="525"/>
      <c r="L485" s="526"/>
      <c r="M485" s="76"/>
      <c r="N485" s="76"/>
      <c r="O485" s="708"/>
    </row>
    <row r="486" spans="1:16" hidden="1">
      <c r="A486" s="704" t="s">
        <v>1561</v>
      </c>
      <c r="B486" s="704" t="s">
        <v>1561</v>
      </c>
      <c r="C486" s="702"/>
      <c r="D486" s="705"/>
      <c r="E486" s="708"/>
      <c r="F486" s="291"/>
      <c r="G486" s="291" t="s">
        <v>14</v>
      </c>
      <c r="H486" s="76" t="s">
        <v>2117</v>
      </c>
      <c r="I486" s="703"/>
      <c r="J486" s="703"/>
      <c r="K486" s="736"/>
      <c r="L486" s="737"/>
      <c r="M486" s="76"/>
      <c r="N486" s="76"/>
      <c r="O486" s="708"/>
    </row>
    <row r="487" spans="1:16" ht="28.15" hidden="1" customHeight="1">
      <c r="A487" s="704" t="s">
        <v>1561</v>
      </c>
      <c r="B487" s="704" t="s">
        <v>1561</v>
      </c>
      <c r="C487" s="702"/>
      <c r="D487" s="705" t="s">
        <v>33</v>
      </c>
      <c r="E487" s="706">
        <f>E482+1</f>
        <v>41</v>
      </c>
      <c r="F487" s="707"/>
      <c r="G487" s="707"/>
      <c r="H487" s="530" t="s">
        <v>2120</v>
      </c>
      <c r="I487" s="710"/>
      <c r="J487" s="710"/>
      <c r="K487" s="806" t="str">
        <f>"仕事時間についての希望あり(Q"&amp;$E$482&amp;"=1-2)"</f>
        <v>仕事時間についての希望あり(Q40=1-2)</v>
      </c>
      <c r="L487" s="807"/>
      <c r="M487" s="530"/>
      <c r="N487" s="530" t="s">
        <v>2116</v>
      </c>
      <c r="O487" s="706" t="s">
        <v>1563</v>
      </c>
    </row>
    <row r="488" spans="1:16" hidden="1">
      <c r="A488" s="704" t="s">
        <v>1561</v>
      </c>
      <c r="B488" s="704" t="s">
        <v>1561</v>
      </c>
      <c r="C488" s="702"/>
      <c r="D488" s="705"/>
      <c r="E488" s="708"/>
      <c r="F488" s="291"/>
      <c r="G488" s="291"/>
      <c r="H488" s="83" t="s">
        <v>346</v>
      </c>
      <c r="I488" s="713"/>
      <c r="J488" s="713"/>
      <c r="K488" s="711"/>
      <c r="L488" s="712"/>
      <c r="M488" s="83"/>
      <c r="N488" s="83"/>
      <c r="O488" s="708"/>
    </row>
    <row r="489" spans="1:16" ht="39.6" hidden="1" customHeight="1">
      <c r="A489" s="704" t="s">
        <v>1561</v>
      </c>
      <c r="B489" s="704" t="s">
        <v>1561</v>
      </c>
      <c r="C489" s="702"/>
      <c r="D489" s="705"/>
      <c r="E489" s="708"/>
      <c r="F489" s="291"/>
      <c r="G489" s="291" t="s">
        <v>36</v>
      </c>
      <c r="H489" s="76" t="s">
        <v>2121</v>
      </c>
      <c r="I489" s="703"/>
      <c r="J489" s="703"/>
      <c r="K489" s="821" t="str">
        <f>"仕事時間を今より増やしたい(Q"&amp;$E$482&amp;"=1)"</f>
        <v>仕事時間を今より増やしたい(Q40=1)</v>
      </c>
      <c r="L489" s="822"/>
      <c r="M489" s="76" t="s">
        <v>2145</v>
      </c>
      <c r="N489" s="76"/>
      <c r="O489" s="708"/>
    </row>
    <row r="490" spans="1:16" ht="39.6" hidden="1" customHeight="1">
      <c r="A490" s="704" t="s">
        <v>1561</v>
      </c>
      <c r="B490" s="704" t="s">
        <v>1561</v>
      </c>
      <c r="C490" s="702"/>
      <c r="D490" s="705"/>
      <c r="E490" s="708"/>
      <c r="F490" s="291"/>
      <c r="G490" s="291" t="s">
        <v>37</v>
      </c>
      <c r="H490" s="76" t="s">
        <v>2122</v>
      </c>
      <c r="I490" s="703"/>
      <c r="J490" s="703"/>
      <c r="K490" s="821" t="str">
        <f>"仕事時間を今より減らしたい(Q"&amp;$E$482&amp;"=2)"</f>
        <v>仕事時間を今より減らしたい(Q40=2)</v>
      </c>
      <c r="L490" s="822"/>
      <c r="M490" s="76" t="s">
        <v>2145</v>
      </c>
      <c r="N490" s="76"/>
      <c r="O490" s="708"/>
    </row>
    <row r="491" spans="1:16" ht="30" hidden="1">
      <c r="A491" s="704" t="s">
        <v>1561</v>
      </c>
      <c r="B491" s="704" t="s">
        <v>1561</v>
      </c>
      <c r="C491" s="702"/>
      <c r="D491" s="705" t="s">
        <v>171</v>
      </c>
      <c r="E491" s="706">
        <f>E487+1</f>
        <v>42</v>
      </c>
      <c r="F491" s="707"/>
      <c r="G491" s="707"/>
      <c r="H491" s="530" t="s">
        <v>2147</v>
      </c>
      <c r="I491" s="710"/>
      <c r="J491" s="710"/>
      <c r="K491" s="806" t="str">
        <f>"昨年12月就業者(Q"&amp;$E$231&amp;"=1-6)"</f>
        <v>昨年12月就業者(Q17=1-6)</v>
      </c>
      <c r="L491" s="807"/>
      <c r="M491" s="530"/>
      <c r="N491" s="530" t="s">
        <v>2149</v>
      </c>
      <c r="O491" s="706" t="s">
        <v>1563</v>
      </c>
    </row>
    <row r="492" spans="1:16" hidden="1">
      <c r="A492" s="704" t="s">
        <v>1561</v>
      </c>
      <c r="B492" s="704" t="s">
        <v>1561</v>
      </c>
      <c r="C492" s="702"/>
      <c r="D492" s="705"/>
      <c r="E492" s="708"/>
      <c r="F492" s="291"/>
      <c r="G492" s="291"/>
      <c r="H492" s="83" t="s">
        <v>0</v>
      </c>
      <c r="I492" s="713"/>
      <c r="J492" s="713"/>
      <c r="K492" s="711"/>
      <c r="L492" s="712"/>
      <c r="M492" s="83"/>
      <c r="N492" s="83"/>
      <c r="O492" s="708"/>
    </row>
    <row r="493" spans="1:16" hidden="1">
      <c r="A493" s="704" t="s">
        <v>1561</v>
      </c>
      <c r="B493" s="704" t="s">
        <v>1561</v>
      </c>
      <c r="C493" s="702"/>
      <c r="D493" s="705"/>
      <c r="E493" s="708"/>
      <c r="F493" s="291"/>
      <c r="G493" s="291" t="s">
        <v>36</v>
      </c>
      <c r="H493" s="76" t="s">
        <v>2118</v>
      </c>
      <c r="I493" s="703"/>
      <c r="J493" s="703"/>
      <c r="K493" s="525"/>
      <c r="L493" s="526"/>
      <c r="M493" s="76"/>
      <c r="N493" s="76"/>
      <c r="O493" s="708"/>
    </row>
    <row r="494" spans="1:16" hidden="1">
      <c r="A494" s="704" t="s">
        <v>1561</v>
      </c>
      <c r="B494" s="704" t="s">
        <v>1561</v>
      </c>
      <c r="C494" s="702"/>
      <c r="D494" s="705"/>
      <c r="E494" s="708"/>
      <c r="F494" s="291"/>
      <c r="G494" s="291" t="s">
        <v>37</v>
      </c>
      <c r="H494" s="76" t="s">
        <v>2119</v>
      </c>
      <c r="I494" s="703"/>
      <c r="J494" s="703"/>
      <c r="K494" s="525"/>
      <c r="L494" s="526"/>
      <c r="M494" s="76"/>
      <c r="N494" s="76"/>
      <c r="O494" s="708"/>
    </row>
    <row r="495" spans="1:16" ht="30" hidden="1">
      <c r="A495" s="704" t="s">
        <v>1561</v>
      </c>
      <c r="B495" s="704" t="s">
        <v>1561</v>
      </c>
      <c r="C495" s="26"/>
      <c r="D495" s="7"/>
      <c r="E495" s="33"/>
      <c r="F495" s="16"/>
      <c r="G495" s="16"/>
      <c r="H495" s="714" t="s">
        <v>2166</v>
      </c>
      <c r="I495" s="18"/>
      <c r="J495" s="18"/>
      <c r="K495" s="517"/>
      <c r="L495" s="518"/>
      <c r="M495" s="19"/>
      <c r="N495" s="19"/>
      <c r="O495" s="33"/>
    </row>
    <row r="496" spans="1:16" ht="30" hidden="1">
      <c r="A496" s="704" t="s">
        <v>1561</v>
      </c>
      <c r="B496" s="704" t="s">
        <v>1561</v>
      </c>
      <c r="C496" s="702"/>
      <c r="D496" s="705" t="s">
        <v>227</v>
      </c>
      <c r="E496" s="706">
        <f>E491+1</f>
        <v>43</v>
      </c>
      <c r="F496" s="707"/>
      <c r="G496" s="707"/>
      <c r="H496" s="530" t="s">
        <v>2150</v>
      </c>
      <c r="I496" s="710"/>
      <c r="J496" s="710"/>
      <c r="K496" s="806" t="str">
        <f>"昨年12月就業者(Q"&amp;$E$482&amp;"=1 &amp; Q"&amp;$E$491&amp;"=2)"</f>
        <v>昨年12月就業者(Q40=1 &amp; Q42=2)</v>
      </c>
      <c r="L496" s="807"/>
      <c r="M496" s="530"/>
      <c r="N496" s="530" t="s">
        <v>2116</v>
      </c>
      <c r="O496" s="706" t="s">
        <v>1563</v>
      </c>
    </row>
    <row r="497" spans="1:16" hidden="1">
      <c r="A497" s="704" t="s">
        <v>1561</v>
      </c>
      <c r="B497" s="704" t="s">
        <v>1561</v>
      </c>
      <c r="C497" s="702"/>
      <c r="D497" s="705"/>
      <c r="E497" s="708"/>
      <c r="F497" s="291"/>
      <c r="G497" s="291"/>
      <c r="H497" s="83" t="s">
        <v>2123</v>
      </c>
      <c r="I497" s="713"/>
      <c r="J497" s="713"/>
      <c r="K497" s="711"/>
      <c r="L497" s="712"/>
      <c r="M497" s="83"/>
      <c r="N497" s="83"/>
      <c r="O497" s="708"/>
    </row>
    <row r="498" spans="1:16" hidden="1">
      <c r="A498" s="704" t="s">
        <v>1561</v>
      </c>
      <c r="B498" s="704" t="s">
        <v>1561</v>
      </c>
      <c r="C498" s="702"/>
      <c r="D498" s="705"/>
      <c r="E498" s="708"/>
      <c r="F498" s="291" t="s">
        <v>285</v>
      </c>
      <c r="G498" s="291" t="s">
        <v>35</v>
      </c>
      <c r="H498" s="76" t="s">
        <v>2126</v>
      </c>
      <c r="I498" s="703"/>
      <c r="J498" s="703"/>
      <c r="K498" s="525"/>
      <c r="L498" s="526"/>
      <c r="M498" s="76"/>
      <c r="N498" s="76"/>
      <c r="O498" s="708"/>
    </row>
    <row r="499" spans="1:16" hidden="1">
      <c r="A499" s="704" t="s">
        <v>1561</v>
      </c>
      <c r="B499" s="704" t="s">
        <v>1561</v>
      </c>
      <c r="C499" s="702"/>
      <c r="D499" s="705"/>
      <c r="E499" s="708"/>
      <c r="F499" s="291" t="s">
        <v>285</v>
      </c>
      <c r="G499" s="291" t="s">
        <v>10</v>
      </c>
      <c r="H499" s="76" t="s">
        <v>1539</v>
      </c>
      <c r="I499" s="703"/>
      <c r="J499" s="703"/>
      <c r="K499" s="525"/>
      <c r="L499" s="526"/>
      <c r="M499" s="76"/>
      <c r="N499" s="76"/>
      <c r="O499" s="708"/>
    </row>
    <row r="500" spans="1:16" hidden="1">
      <c r="A500" s="704" t="s">
        <v>1561</v>
      </c>
      <c r="B500" s="704" t="s">
        <v>1561</v>
      </c>
      <c r="C500" s="702"/>
      <c r="D500" s="705"/>
      <c r="E500" s="708"/>
      <c r="F500" s="291"/>
      <c r="G500" s="291" t="s">
        <v>177</v>
      </c>
      <c r="H500" s="76" t="s">
        <v>2124</v>
      </c>
      <c r="I500" s="703"/>
      <c r="J500" s="703"/>
      <c r="K500" s="736"/>
      <c r="L500" s="737"/>
      <c r="M500" s="76"/>
      <c r="N500" s="76"/>
      <c r="O500" s="708"/>
    </row>
    <row r="501" spans="1:16" hidden="1">
      <c r="A501" s="704" t="s">
        <v>1561</v>
      </c>
      <c r="B501" s="704" t="s">
        <v>1561</v>
      </c>
      <c r="C501" s="26"/>
      <c r="D501" s="7"/>
      <c r="E501" s="32"/>
      <c r="F501" s="5"/>
      <c r="G501" s="291" t="s">
        <v>2128</v>
      </c>
      <c r="H501" s="76" t="s">
        <v>2127</v>
      </c>
      <c r="I501" s="703"/>
      <c r="J501" s="9"/>
      <c r="K501" s="732"/>
      <c r="L501" s="733"/>
      <c r="M501" s="3"/>
      <c r="N501" s="3"/>
      <c r="O501" s="32"/>
    </row>
    <row r="502" spans="1:16" hidden="1">
      <c r="A502" s="704" t="s">
        <v>1561</v>
      </c>
      <c r="B502" s="704" t="s">
        <v>1561</v>
      </c>
      <c r="C502" s="26"/>
      <c r="D502" s="7"/>
      <c r="E502" s="32"/>
      <c r="F502" s="5"/>
      <c r="G502" s="291" t="s">
        <v>163</v>
      </c>
      <c r="H502" s="76" t="s">
        <v>2125</v>
      </c>
      <c r="I502" s="703"/>
      <c r="J502" s="9"/>
      <c r="K502" s="732"/>
      <c r="L502" s="733"/>
      <c r="M502" s="3"/>
      <c r="N502" s="3"/>
      <c r="O502" s="32"/>
    </row>
    <row r="503" spans="1:16" hidden="1">
      <c r="A503" s="704" t="s">
        <v>1561</v>
      </c>
      <c r="B503" s="704" t="s">
        <v>1561</v>
      </c>
      <c r="C503" s="26"/>
      <c r="D503" s="7"/>
      <c r="E503" s="32"/>
      <c r="F503" s="5"/>
      <c r="G503" s="291" t="s">
        <v>164</v>
      </c>
      <c r="H503" s="76" t="s">
        <v>1435</v>
      </c>
      <c r="I503" s="703" t="s">
        <v>308</v>
      </c>
      <c r="J503" s="9"/>
      <c r="K503" s="732"/>
      <c r="L503" s="733"/>
      <c r="M503" s="3"/>
      <c r="N503" s="3"/>
      <c r="O503" s="32"/>
    </row>
    <row r="504" spans="1:16" ht="90">
      <c r="A504" s="25" t="s">
        <v>1561</v>
      </c>
      <c r="B504" s="25" t="s">
        <v>1561</v>
      </c>
      <c r="C504" s="26"/>
      <c r="D504" s="7"/>
      <c r="E504" s="744"/>
      <c r="F504" s="16"/>
      <c r="G504" s="16"/>
      <c r="H504" s="573" t="s">
        <v>2177</v>
      </c>
      <c r="I504" s="572"/>
      <c r="J504" s="18"/>
      <c r="K504" s="517"/>
      <c r="L504" s="518"/>
      <c r="M504" s="17" t="s">
        <v>2169</v>
      </c>
      <c r="N504" s="19"/>
      <c r="O504" s="33"/>
      <c r="P504" s="745"/>
    </row>
    <row r="505" spans="1:16" ht="28.5" hidden="1" customHeight="1">
      <c r="A505" s="25" t="s">
        <v>1561</v>
      </c>
      <c r="B505" s="25" t="s">
        <v>1561</v>
      </c>
      <c r="C505" s="26" t="s">
        <v>167</v>
      </c>
      <c r="D505" s="7" t="s">
        <v>171</v>
      </c>
      <c r="E505" s="31">
        <f>E496+1</f>
        <v>44</v>
      </c>
      <c r="F505" s="27"/>
      <c r="G505" s="27"/>
      <c r="H505" s="15" t="s">
        <v>1233</v>
      </c>
      <c r="I505" s="28"/>
      <c r="J505" s="28"/>
      <c r="K505" s="797" t="str">
        <f>"昨年12月就業者(Q"&amp;$E$231&amp;"=1-6)"</f>
        <v>昨年12月就業者(Q17=1-6)</v>
      </c>
      <c r="L505" s="798"/>
      <c r="M505" s="15"/>
      <c r="N505" s="15"/>
      <c r="O505" s="31">
        <v>41</v>
      </c>
    </row>
    <row r="506" spans="1:16" hidden="1">
      <c r="A506" s="25" t="s">
        <v>1561</v>
      </c>
      <c r="B506" s="25" t="s">
        <v>1561</v>
      </c>
      <c r="C506" s="26"/>
      <c r="D506" s="7"/>
      <c r="E506" s="32"/>
      <c r="F506" s="5"/>
      <c r="G506" s="5"/>
      <c r="H506" s="14" t="s">
        <v>0</v>
      </c>
      <c r="I506" s="13"/>
      <c r="J506" s="13"/>
      <c r="K506" s="513"/>
      <c r="L506" s="514"/>
      <c r="M506" s="14"/>
      <c r="N506" s="84"/>
      <c r="O506" s="32"/>
    </row>
    <row r="507" spans="1:16" hidden="1">
      <c r="A507" s="25" t="s">
        <v>1561</v>
      </c>
      <c r="B507" s="25" t="s">
        <v>1561</v>
      </c>
      <c r="C507" s="26"/>
      <c r="D507" s="7"/>
      <c r="E507" s="32"/>
      <c r="F507" s="5"/>
      <c r="G507" s="5" t="s">
        <v>36</v>
      </c>
      <c r="H507" s="2" t="s">
        <v>1234</v>
      </c>
      <c r="I507" s="9"/>
      <c r="J507" s="9"/>
      <c r="K507" s="511"/>
      <c r="L507" s="512"/>
      <c r="M507" s="3"/>
      <c r="N507" s="3"/>
      <c r="O507" s="32"/>
    </row>
    <row r="508" spans="1:16" hidden="1">
      <c r="A508" s="25" t="s">
        <v>1561</v>
      </c>
      <c r="B508" s="25" t="s">
        <v>1561</v>
      </c>
      <c r="C508" s="26"/>
      <c r="D508" s="7"/>
      <c r="E508" s="32"/>
      <c r="F508" s="5"/>
      <c r="G508" s="5" t="s">
        <v>37</v>
      </c>
      <c r="H508" s="2" t="s">
        <v>1235</v>
      </c>
      <c r="I508" s="9"/>
      <c r="J508" s="9"/>
      <c r="K508" s="511"/>
      <c r="L508" s="512"/>
      <c r="M508" s="3"/>
      <c r="N508" s="3"/>
      <c r="O508" s="32"/>
    </row>
    <row r="509" spans="1:16" hidden="1">
      <c r="A509" s="25" t="s">
        <v>1561</v>
      </c>
      <c r="B509" s="25" t="s">
        <v>1561</v>
      </c>
      <c r="C509" s="26"/>
      <c r="D509" s="7"/>
      <c r="E509" s="32"/>
      <c r="F509" s="5"/>
      <c r="G509" s="5" t="s">
        <v>38</v>
      </c>
      <c r="H509" s="2" t="s">
        <v>1236</v>
      </c>
      <c r="I509" s="9"/>
      <c r="J509" s="9"/>
      <c r="K509" s="511"/>
      <c r="L509" s="512"/>
      <c r="M509" s="3"/>
      <c r="N509" s="3"/>
      <c r="O509" s="32"/>
    </row>
    <row r="510" spans="1:16" hidden="1">
      <c r="A510" s="25" t="s">
        <v>1561</v>
      </c>
      <c r="B510" s="25" t="s">
        <v>1561</v>
      </c>
      <c r="C510" s="26"/>
      <c r="D510" s="7"/>
      <c r="E510" s="32"/>
      <c r="F510" s="5"/>
      <c r="G510" s="5" t="s">
        <v>39</v>
      </c>
      <c r="H510" s="2" t="s">
        <v>1237</v>
      </c>
      <c r="I510" s="9"/>
      <c r="J510" s="9"/>
      <c r="K510" s="511"/>
      <c r="L510" s="512"/>
      <c r="M510" s="3"/>
      <c r="N510" s="3"/>
      <c r="O510" s="32"/>
    </row>
    <row r="511" spans="1:16" hidden="1">
      <c r="A511" s="25" t="s">
        <v>1561</v>
      </c>
      <c r="B511" s="25" t="s">
        <v>1561</v>
      </c>
      <c r="C511" s="26"/>
      <c r="D511" s="7"/>
      <c r="E511" s="32"/>
      <c r="F511" s="5"/>
      <c r="G511" s="5" t="s">
        <v>40</v>
      </c>
      <c r="H511" s="2" t="s">
        <v>1238</v>
      </c>
      <c r="I511" s="9"/>
      <c r="J511" s="9"/>
      <c r="K511" s="511"/>
      <c r="L511" s="512"/>
      <c r="M511" s="3"/>
      <c r="N511" s="3"/>
      <c r="O511" s="32"/>
    </row>
    <row r="512" spans="1:16" hidden="1">
      <c r="A512" s="25" t="s">
        <v>1561</v>
      </c>
      <c r="B512" s="25" t="s">
        <v>1561</v>
      </c>
      <c r="C512" s="26"/>
      <c r="D512" s="7"/>
      <c r="E512" s="32"/>
      <c r="F512" s="5"/>
      <c r="G512" s="5" t="s">
        <v>41</v>
      </c>
      <c r="H512" s="2" t="s">
        <v>1239</v>
      </c>
      <c r="I512" s="9"/>
      <c r="J512" s="9"/>
      <c r="K512" s="511"/>
      <c r="L512" s="512"/>
      <c r="M512" s="3"/>
      <c r="N512" s="3"/>
      <c r="O512" s="32"/>
    </row>
    <row r="513" spans="1:15" hidden="1">
      <c r="A513" s="25" t="s">
        <v>1561</v>
      </c>
      <c r="B513" s="25" t="s">
        <v>1561</v>
      </c>
      <c r="C513" s="26" t="s">
        <v>167</v>
      </c>
      <c r="D513" s="7" t="s">
        <v>33</v>
      </c>
      <c r="E513" s="31">
        <f>E505+1</f>
        <v>45</v>
      </c>
      <c r="F513" s="27"/>
      <c r="G513" s="27"/>
      <c r="H513" s="15" t="s">
        <v>1240</v>
      </c>
      <c r="I513" s="28"/>
      <c r="J513" s="28"/>
      <c r="K513" s="797" t="str">
        <f>"時給の人(Q"&amp;E505&amp;"=4)"</f>
        <v>時給の人(Q44=4)</v>
      </c>
      <c r="L513" s="798"/>
      <c r="M513" s="15" t="s">
        <v>1241</v>
      </c>
      <c r="N513" s="15"/>
      <c r="O513" s="31">
        <v>42</v>
      </c>
    </row>
    <row r="514" spans="1:15" hidden="1">
      <c r="A514" s="25" t="s">
        <v>1561</v>
      </c>
      <c r="B514" s="25" t="s">
        <v>1561</v>
      </c>
      <c r="C514" s="26"/>
      <c r="D514" s="7"/>
      <c r="E514" s="32"/>
      <c r="F514" s="5"/>
      <c r="G514" s="5"/>
      <c r="H514" s="4" t="s">
        <v>1</v>
      </c>
      <c r="I514" s="13"/>
      <c r="J514" s="13"/>
      <c r="K514" s="513"/>
      <c r="L514" s="514"/>
      <c r="M514" s="14"/>
      <c r="N514" s="14"/>
      <c r="O514" s="32"/>
    </row>
    <row r="515" spans="1:15" hidden="1">
      <c r="A515" s="25" t="s">
        <v>1561</v>
      </c>
      <c r="B515" s="25" t="s">
        <v>1561</v>
      </c>
      <c r="C515" s="26"/>
      <c r="D515" s="7"/>
      <c r="E515" s="32"/>
      <c r="F515" s="5"/>
      <c r="G515" s="5"/>
      <c r="H515" s="2" t="s">
        <v>1242</v>
      </c>
      <c r="I515" s="9"/>
      <c r="J515" s="9"/>
      <c r="K515" s="511"/>
      <c r="L515" s="512"/>
      <c r="M515" s="3" t="s">
        <v>2129</v>
      </c>
      <c r="N515" s="3"/>
      <c r="O515" s="32"/>
    </row>
    <row r="516" spans="1:15" ht="28.5" hidden="1" customHeight="1">
      <c r="A516" s="25" t="s">
        <v>1561</v>
      </c>
      <c r="B516" s="25" t="s">
        <v>1561</v>
      </c>
      <c r="C516" s="2" t="s">
        <v>25</v>
      </c>
      <c r="D516" s="7" t="s">
        <v>172</v>
      </c>
      <c r="E516" s="31">
        <f>E513+1</f>
        <v>46</v>
      </c>
      <c r="F516" s="27"/>
      <c r="G516" s="27"/>
      <c r="H516" s="15" t="s">
        <v>293</v>
      </c>
      <c r="I516" s="28"/>
      <c r="J516" s="28"/>
      <c r="K516" s="797" t="str">
        <f>"昨年12月就業者(Q"&amp;$E$231&amp;"=1-6)"</f>
        <v>昨年12月就業者(Q17=1-6)</v>
      </c>
      <c r="L516" s="798"/>
      <c r="M516" s="86"/>
      <c r="N516" s="15"/>
      <c r="O516" s="31">
        <v>43</v>
      </c>
    </row>
    <row r="517" spans="1:15" hidden="1">
      <c r="A517" s="25" t="s">
        <v>1561</v>
      </c>
      <c r="B517" s="25" t="s">
        <v>1561</v>
      </c>
      <c r="C517" s="26" t="s">
        <v>26</v>
      </c>
      <c r="D517" s="7"/>
      <c r="E517" s="32"/>
      <c r="F517" s="5"/>
      <c r="G517" s="5"/>
      <c r="H517" s="4" t="s">
        <v>0</v>
      </c>
      <c r="I517" s="13"/>
      <c r="J517" s="13"/>
      <c r="K517" s="513"/>
      <c r="L517" s="514"/>
      <c r="M517" s="14"/>
      <c r="N517" s="14" t="s">
        <v>313</v>
      </c>
      <c r="O517" s="32"/>
    </row>
    <row r="518" spans="1:15" hidden="1">
      <c r="A518" s="25" t="s">
        <v>1561</v>
      </c>
      <c r="B518" s="25" t="s">
        <v>1561</v>
      </c>
      <c r="C518" s="26"/>
      <c r="D518" s="7"/>
      <c r="E518" s="32"/>
      <c r="F518" s="5" t="s">
        <v>285</v>
      </c>
      <c r="G518" s="5" t="s">
        <v>35</v>
      </c>
      <c r="H518" s="2" t="s">
        <v>317</v>
      </c>
      <c r="I518" s="9"/>
      <c r="J518" s="9"/>
      <c r="K518" s="511"/>
      <c r="L518" s="512"/>
      <c r="M518" s="2"/>
      <c r="N518" s="2" t="s">
        <v>314</v>
      </c>
      <c r="O518" s="32"/>
    </row>
    <row r="519" spans="1:15" hidden="1">
      <c r="A519" s="25" t="s">
        <v>1561</v>
      </c>
      <c r="B519" s="25" t="s">
        <v>1561</v>
      </c>
      <c r="C519" s="26"/>
      <c r="D519" s="7"/>
      <c r="E519" s="32"/>
      <c r="F519" s="5" t="s">
        <v>285</v>
      </c>
      <c r="G519" s="5" t="s">
        <v>10</v>
      </c>
      <c r="H519" s="2" t="s">
        <v>318</v>
      </c>
      <c r="I519" s="9"/>
      <c r="J519" s="9"/>
      <c r="K519" s="511"/>
      <c r="L519" s="512"/>
      <c r="M519" s="2"/>
      <c r="N519" s="2" t="s">
        <v>315</v>
      </c>
      <c r="O519" s="32"/>
    </row>
    <row r="520" spans="1:15" hidden="1">
      <c r="A520" s="25" t="s">
        <v>1561</v>
      </c>
      <c r="B520" s="25" t="s">
        <v>1561</v>
      </c>
      <c r="C520" s="26"/>
      <c r="D520" s="7"/>
      <c r="E520" s="32"/>
      <c r="F520" s="5" t="s">
        <v>285</v>
      </c>
      <c r="G520" s="5" t="s">
        <v>11</v>
      </c>
      <c r="H520" s="2" t="s">
        <v>319</v>
      </c>
      <c r="I520" s="9"/>
      <c r="J520" s="9"/>
      <c r="K520" s="511"/>
      <c r="L520" s="512"/>
      <c r="M520" s="2"/>
      <c r="N520" s="2" t="s">
        <v>316</v>
      </c>
      <c r="O520" s="32"/>
    </row>
    <row r="521" spans="1:15" hidden="1">
      <c r="A521" s="25" t="s">
        <v>1561</v>
      </c>
      <c r="B521" s="25" t="s">
        <v>1561</v>
      </c>
      <c r="C521" s="26"/>
      <c r="D521" s="7"/>
      <c r="E521" s="32"/>
      <c r="F521" s="5"/>
      <c r="G521" s="5" t="s">
        <v>36</v>
      </c>
      <c r="H521" s="2" t="s">
        <v>252</v>
      </c>
      <c r="I521" s="9"/>
      <c r="J521" s="9"/>
      <c r="K521" s="511"/>
      <c r="L521" s="512"/>
      <c r="M521" s="3"/>
      <c r="N521" s="3"/>
      <c r="O521" s="32"/>
    </row>
    <row r="522" spans="1:15" hidden="1">
      <c r="A522" s="25" t="s">
        <v>1561</v>
      </c>
      <c r="B522" s="25" t="s">
        <v>1561</v>
      </c>
      <c r="C522" s="26"/>
      <c r="D522" s="7"/>
      <c r="E522" s="32"/>
      <c r="F522" s="5"/>
      <c r="G522" s="5" t="s">
        <v>37</v>
      </c>
      <c r="H522" s="2" t="s">
        <v>253</v>
      </c>
      <c r="I522" s="9"/>
      <c r="J522" s="9"/>
      <c r="K522" s="511"/>
      <c r="L522" s="512"/>
      <c r="M522" s="3"/>
      <c r="N522" s="3"/>
      <c r="O522" s="32"/>
    </row>
    <row r="523" spans="1:15" hidden="1">
      <c r="A523" s="25" t="s">
        <v>1561</v>
      </c>
      <c r="B523" s="25" t="s">
        <v>1561</v>
      </c>
      <c r="C523" s="26"/>
      <c r="D523" s="7"/>
      <c r="E523" s="32"/>
      <c r="F523" s="5"/>
      <c r="G523" s="5" t="s">
        <v>38</v>
      </c>
      <c r="H523" s="2" t="s">
        <v>254</v>
      </c>
      <c r="I523" s="9"/>
      <c r="J523" s="9"/>
      <c r="K523" s="511"/>
      <c r="L523" s="512"/>
      <c r="M523" s="3"/>
      <c r="N523" s="3"/>
      <c r="O523" s="32"/>
    </row>
    <row r="524" spans="1:15" hidden="1">
      <c r="A524" s="25" t="s">
        <v>1561</v>
      </c>
      <c r="B524" s="25" t="s">
        <v>1561</v>
      </c>
      <c r="C524" s="26"/>
      <c r="D524" s="7"/>
      <c r="E524" s="32"/>
      <c r="F524" s="5"/>
      <c r="G524" s="5" t="s">
        <v>39</v>
      </c>
      <c r="H524" s="2" t="s">
        <v>255</v>
      </c>
      <c r="I524" s="9"/>
      <c r="J524" s="9"/>
      <c r="K524" s="511"/>
      <c r="L524" s="512"/>
      <c r="M524" s="3"/>
      <c r="N524" s="3"/>
      <c r="O524" s="32"/>
    </row>
    <row r="525" spans="1:15" hidden="1">
      <c r="A525" s="25" t="s">
        <v>1561</v>
      </c>
      <c r="B525" s="25" t="s">
        <v>1561</v>
      </c>
      <c r="C525" s="26"/>
      <c r="D525" s="7"/>
      <c r="E525" s="32"/>
      <c r="F525" s="5"/>
      <c r="G525" s="5" t="s">
        <v>40</v>
      </c>
      <c r="H525" s="2" t="s">
        <v>256</v>
      </c>
      <c r="I525" s="9"/>
      <c r="J525" s="9"/>
      <c r="K525" s="511"/>
      <c r="L525" s="512"/>
      <c r="M525" s="3"/>
      <c r="N525" s="3"/>
      <c r="O525" s="32"/>
    </row>
    <row r="526" spans="1:15" ht="30" hidden="1">
      <c r="A526" s="25" t="s">
        <v>1561</v>
      </c>
      <c r="B526" s="25" t="s">
        <v>1561</v>
      </c>
      <c r="C526" s="32" t="s">
        <v>347</v>
      </c>
      <c r="D526" s="7" t="s">
        <v>227</v>
      </c>
      <c r="E526" s="31">
        <f>E516+1</f>
        <v>47</v>
      </c>
      <c r="F526" s="27"/>
      <c r="G526" s="27"/>
      <c r="H526" s="15" t="s">
        <v>1843</v>
      </c>
      <c r="I526" s="28"/>
      <c r="J526" s="28"/>
      <c r="K526" s="797" t="str">
        <f>"昨年12月就業者(Q"&amp;$E$231&amp;"=1-6)"</f>
        <v>昨年12月就業者(Q17=1-6)</v>
      </c>
      <c r="L526" s="798"/>
      <c r="M526" s="78"/>
      <c r="N526" s="485" t="s">
        <v>1771</v>
      </c>
      <c r="O526" s="31">
        <v>44</v>
      </c>
    </row>
    <row r="527" spans="1:15" hidden="1">
      <c r="A527" s="25" t="s">
        <v>1561</v>
      </c>
      <c r="B527" s="25" t="s">
        <v>1561</v>
      </c>
      <c r="C527" s="32"/>
      <c r="D527" s="7"/>
      <c r="E527" s="98"/>
      <c r="F527" s="96"/>
      <c r="G527" s="96"/>
      <c r="H527" s="4" t="s">
        <v>1065</v>
      </c>
      <c r="I527" s="13"/>
      <c r="J527" s="13"/>
      <c r="K527" s="513"/>
      <c r="L527" s="514"/>
      <c r="M527" s="14"/>
      <c r="N527" s="14"/>
      <c r="O527" s="98"/>
    </row>
    <row r="528" spans="1:15" hidden="1">
      <c r="A528" s="25" t="s">
        <v>1561</v>
      </c>
      <c r="B528" s="25" t="s">
        <v>1561</v>
      </c>
      <c r="C528" s="32"/>
      <c r="D528" s="7"/>
      <c r="E528" s="32"/>
      <c r="F528" s="5"/>
      <c r="G528" s="5" t="s">
        <v>36</v>
      </c>
      <c r="H528" s="2" t="s">
        <v>413</v>
      </c>
      <c r="I528" s="9"/>
      <c r="J528" s="9"/>
      <c r="K528" s="511"/>
      <c r="L528" s="512"/>
      <c r="M528" s="3"/>
      <c r="N528" s="3"/>
      <c r="O528" s="32"/>
    </row>
    <row r="529" spans="1:15" hidden="1">
      <c r="A529" s="25" t="s">
        <v>1561</v>
      </c>
      <c r="B529" s="25" t="s">
        <v>1561</v>
      </c>
      <c r="C529" s="32"/>
      <c r="D529" s="7"/>
      <c r="E529" s="32"/>
      <c r="F529" s="5"/>
      <c r="G529" s="5" t="s">
        <v>37</v>
      </c>
      <c r="H529" s="2" t="s">
        <v>414</v>
      </c>
      <c r="I529" s="9"/>
      <c r="J529" s="9"/>
      <c r="K529" s="511"/>
      <c r="L529" s="512"/>
      <c r="M529" s="3"/>
      <c r="N529" s="3"/>
      <c r="O529" s="32"/>
    </row>
    <row r="530" spans="1:15" hidden="1">
      <c r="A530" s="25" t="s">
        <v>1561</v>
      </c>
      <c r="B530" s="25" t="s">
        <v>1561</v>
      </c>
      <c r="C530" s="32"/>
      <c r="D530" s="7"/>
      <c r="E530" s="32"/>
      <c r="F530" s="5"/>
      <c r="G530" s="5" t="s">
        <v>38</v>
      </c>
      <c r="H530" s="2" t="s">
        <v>1542</v>
      </c>
      <c r="I530" s="9"/>
      <c r="J530" s="9"/>
      <c r="K530" s="511"/>
      <c r="L530" s="512"/>
      <c r="M530" s="3"/>
      <c r="N530" s="3"/>
      <c r="O530" s="32"/>
    </row>
    <row r="531" spans="1:15" hidden="1">
      <c r="A531" s="25" t="s">
        <v>1561</v>
      </c>
      <c r="B531" s="25" t="s">
        <v>1561</v>
      </c>
      <c r="C531" s="32"/>
      <c r="D531" s="7"/>
      <c r="E531" s="32"/>
      <c r="F531" s="5"/>
      <c r="G531" s="5" t="s">
        <v>39</v>
      </c>
      <c r="H531" s="2" t="s">
        <v>415</v>
      </c>
      <c r="I531" s="9"/>
      <c r="J531" s="9"/>
      <c r="K531" s="511"/>
      <c r="L531" s="512"/>
      <c r="M531" s="3"/>
      <c r="N531" s="3"/>
      <c r="O531" s="32"/>
    </row>
    <row r="532" spans="1:15" hidden="1">
      <c r="A532" s="25" t="s">
        <v>1561</v>
      </c>
      <c r="B532" s="25" t="s">
        <v>1561</v>
      </c>
      <c r="C532" s="32"/>
      <c r="D532" s="7"/>
      <c r="E532" s="32"/>
      <c r="F532" s="5"/>
      <c r="G532" s="5" t="s">
        <v>40</v>
      </c>
      <c r="H532" s="2" t="s">
        <v>416</v>
      </c>
      <c r="I532" s="9"/>
      <c r="J532" s="9"/>
      <c r="K532" s="511"/>
      <c r="L532" s="512"/>
      <c r="M532" s="3"/>
      <c r="N532" s="3"/>
      <c r="O532" s="32"/>
    </row>
    <row r="533" spans="1:15" hidden="1">
      <c r="A533" s="25" t="s">
        <v>1561</v>
      </c>
      <c r="B533" s="25" t="s">
        <v>1561</v>
      </c>
      <c r="C533" s="32"/>
      <c r="D533" s="7"/>
      <c r="E533" s="32"/>
      <c r="F533" s="5"/>
      <c r="G533" s="5" t="s">
        <v>41</v>
      </c>
      <c r="H533" s="2" t="s">
        <v>417</v>
      </c>
      <c r="I533" s="9"/>
      <c r="J533" s="9"/>
      <c r="K533" s="511"/>
      <c r="L533" s="512"/>
      <c r="M533" s="3"/>
      <c r="N533" s="3"/>
      <c r="O533" s="32"/>
    </row>
    <row r="534" spans="1:15" hidden="1">
      <c r="A534" s="25" t="s">
        <v>1561</v>
      </c>
      <c r="B534" s="25" t="s">
        <v>1561</v>
      </c>
      <c r="C534" s="32"/>
      <c r="D534" s="7"/>
      <c r="E534" s="32"/>
      <c r="F534" s="5"/>
      <c r="G534" s="5" t="s">
        <v>42</v>
      </c>
      <c r="H534" s="2" t="s">
        <v>404</v>
      </c>
      <c r="I534" s="9" t="s">
        <v>308</v>
      </c>
      <c r="J534" s="9"/>
      <c r="K534" s="511"/>
      <c r="L534" s="512"/>
      <c r="M534" s="3"/>
      <c r="N534" s="3"/>
      <c r="O534" s="32"/>
    </row>
    <row r="535" spans="1:15" hidden="1">
      <c r="A535" s="25" t="s">
        <v>1561</v>
      </c>
      <c r="B535" s="25" t="s">
        <v>1561</v>
      </c>
      <c r="C535" s="32"/>
      <c r="D535" s="7"/>
      <c r="E535" s="32"/>
      <c r="F535" s="5"/>
      <c r="G535" s="5" t="s">
        <v>59</v>
      </c>
      <c r="H535" s="2" t="s">
        <v>1841</v>
      </c>
      <c r="I535" s="9"/>
      <c r="J535" s="9" t="s">
        <v>8</v>
      </c>
      <c r="K535" s="511"/>
      <c r="L535" s="512"/>
      <c r="M535" s="3"/>
      <c r="N535" s="3"/>
      <c r="O535" s="32"/>
    </row>
    <row r="536" spans="1:15" ht="45" hidden="1">
      <c r="A536" s="659" t="s">
        <v>1561</v>
      </c>
      <c r="B536" s="659" t="s">
        <v>1561</v>
      </c>
      <c r="C536" s="578" t="s">
        <v>347</v>
      </c>
      <c r="D536" s="577" t="s">
        <v>33</v>
      </c>
      <c r="E536" s="578"/>
      <c r="F536" s="579"/>
      <c r="G536" s="579"/>
      <c r="H536" s="576" t="s">
        <v>1969</v>
      </c>
      <c r="I536" s="580"/>
      <c r="J536" s="731"/>
      <c r="K536" s="817" t="str">
        <f>"昨年12月就業者(Q"&amp;$E$231&amp;"=1-6)"</f>
        <v>昨年12月就業者(Q17=1-6)</v>
      </c>
      <c r="L536" s="818"/>
      <c r="M536" s="585"/>
      <c r="N536" s="576" t="s">
        <v>2144</v>
      </c>
      <c r="O536" s="31">
        <v>45</v>
      </c>
    </row>
    <row r="537" spans="1:15" hidden="1">
      <c r="A537" s="659" t="s">
        <v>1561</v>
      </c>
      <c r="B537" s="659" t="s">
        <v>1561</v>
      </c>
      <c r="C537" s="578"/>
      <c r="D537" s="577"/>
      <c r="E537" s="578"/>
      <c r="F537" s="579"/>
      <c r="G537" s="579"/>
      <c r="H537" s="584" t="s">
        <v>1</v>
      </c>
      <c r="I537" s="580"/>
      <c r="J537" s="580"/>
      <c r="K537" s="582"/>
      <c r="L537" s="583"/>
      <c r="M537" s="584"/>
      <c r="N537" s="584"/>
      <c r="O537" s="98"/>
    </row>
    <row r="538" spans="1:15" ht="60" hidden="1">
      <c r="A538" s="659" t="s">
        <v>1561</v>
      </c>
      <c r="B538" s="659" t="s">
        <v>1561</v>
      </c>
      <c r="C538" s="581"/>
      <c r="D538" s="577"/>
      <c r="E538" s="578"/>
      <c r="F538" s="579"/>
      <c r="G538" s="579"/>
      <c r="H538" s="576" t="s">
        <v>1646</v>
      </c>
      <c r="I538" s="587"/>
      <c r="J538" s="587"/>
      <c r="K538" s="582"/>
      <c r="L538" s="583"/>
      <c r="M538" s="585"/>
      <c r="N538" s="584"/>
      <c r="O538" s="98"/>
    </row>
    <row r="539" spans="1:15" hidden="1">
      <c r="A539" s="659" t="s">
        <v>1561</v>
      </c>
      <c r="B539" s="659" t="s">
        <v>1561</v>
      </c>
      <c r="C539" s="578"/>
      <c r="D539" s="577"/>
      <c r="E539" s="578"/>
      <c r="F539" s="579"/>
      <c r="G539" s="579" t="s">
        <v>36</v>
      </c>
      <c r="H539" s="576" t="s">
        <v>1545</v>
      </c>
      <c r="I539" s="580"/>
      <c r="J539" s="580"/>
      <c r="K539" s="582"/>
      <c r="L539" s="583"/>
      <c r="M539" s="584" t="s">
        <v>1534</v>
      </c>
      <c r="N539" s="584"/>
      <c r="O539" s="32"/>
    </row>
    <row r="540" spans="1:15" hidden="1">
      <c r="A540" s="659" t="s">
        <v>1561</v>
      </c>
      <c r="B540" s="659" t="s">
        <v>1561</v>
      </c>
      <c r="C540" s="578"/>
      <c r="D540" s="577"/>
      <c r="E540" s="578"/>
      <c r="F540" s="579"/>
      <c r="G540" s="579" t="s">
        <v>37</v>
      </c>
      <c r="H540" s="576" t="s">
        <v>1546</v>
      </c>
      <c r="I540" s="580"/>
      <c r="J540" s="580"/>
      <c r="K540" s="582"/>
      <c r="L540" s="583"/>
      <c r="M540" s="584"/>
      <c r="N540" s="584"/>
      <c r="O540" s="32"/>
    </row>
    <row r="541" spans="1:15" hidden="1">
      <c r="A541" s="659" t="s">
        <v>1561</v>
      </c>
      <c r="B541" s="659" t="s">
        <v>1561</v>
      </c>
      <c r="C541" s="578"/>
      <c r="D541" s="577"/>
      <c r="E541" s="578"/>
      <c r="F541" s="579"/>
      <c r="G541" s="579" t="s">
        <v>38</v>
      </c>
      <c r="H541" s="576" t="s">
        <v>1547</v>
      </c>
      <c r="I541" s="580"/>
      <c r="J541" s="580"/>
      <c r="K541" s="582"/>
      <c r="L541" s="583"/>
      <c r="M541" s="584"/>
      <c r="N541" s="584"/>
      <c r="O541" s="32"/>
    </row>
    <row r="542" spans="1:15" hidden="1">
      <c r="A542" s="659" t="s">
        <v>1561</v>
      </c>
      <c r="B542" s="659" t="s">
        <v>1561</v>
      </c>
      <c r="C542" s="578"/>
      <c r="D542" s="577"/>
      <c r="E542" s="578"/>
      <c r="F542" s="579"/>
      <c r="G542" s="579"/>
      <c r="H542" s="576" t="s">
        <v>1548</v>
      </c>
      <c r="I542" s="580"/>
      <c r="J542" s="580"/>
      <c r="K542" s="582"/>
      <c r="L542" s="583"/>
      <c r="M542" s="584" t="s">
        <v>423</v>
      </c>
      <c r="N542" s="584"/>
      <c r="O542" s="32"/>
    </row>
    <row r="543" spans="1:15" hidden="1">
      <c r="A543" s="25" t="s">
        <v>1561</v>
      </c>
      <c r="B543" s="25" t="s">
        <v>1561</v>
      </c>
      <c r="C543" s="2" t="s">
        <v>26</v>
      </c>
      <c r="D543" s="7" t="s">
        <v>171</v>
      </c>
      <c r="E543" s="31">
        <f>E526+1</f>
        <v>48</v>
      </c>
      <c r="F543" s="27"/>
      <c r="G543" s="27"/>
      <c r="H543" s="15" t="s">
        <v>1243</v>
      </c>
      <c r="I543" s="28"/>
      <c r="J543" s="28"/>
      <c r="K543" s="797" t="str">
        <f>"昨年12月就業者(Q"&amp;$E$231&amp;"=1-6)"</f>
        <v>昨年12月就業者(Q17=1-6)</v>
      </c>
      <c r="L543" s="798"/>
      <c r="M543" s="15"/>
      <c r="N543" s="15" t="s">
        <v>1244</v>
      </c>
      <c r="O543" s="31">
        <v>49</v>
      </c>
    </row>
    <row r="544" spans="1:15" hidden="1">
      <c r="A544" s="25" t="s">
        <v>1561</v>
      </c>
      <c r="B544" s="25" t="s">
        <v>1561</v>
      </c>
      <c r="C544" s="26"/>
      <c r="D544" s="7"/>
      <c r="E544" s="32"/>
      <c r="F544" s="5"/>
      <c r="G544" s="5"/>
      <c r="H544" s="4" t="s">
        <v>0</v>
      </c>
      <c r="I544" s="13"/>
      <c r="J544" s="13"/>
      <c r="K544" s="513"/>
      <c r="L544" s="514"/>
      <c r="M544" s="14"/>
      <c r="N544" s="14"/>
      <c r="O544" s="32"/>
    </row>
    <row r="545" spans="1:15" hidden="1">
      <c r="A545" s="25" t="s">
        <v>1561</v>
      </c>
      <c r="B545" s="25" t="s">
        <v>1561</v>
      </c>
      <c r="C545" s="26"/>
      <c r="D545" s="7"/>
      <c r="E545" s="32"/>
      <c r="F545" s="5"/>
      <c r="G545" s="5" t="s">
        <v>36</v>
      </c>
      <c r="H545" s="2" t="s">
        <v>1245</v>
      </c>
      <c r="I545" s="9"/>
      <c r="J545" s="9"/>
      <c r="K545" s="511"/>
      <c r="L545" s="512"/>
      <c r="M545" s="3"/>
      <c r="N545" s="3"/>
      <c r="O545" s="32"/>
    </row>
    <row r="546" spans="1:15" hidden="1">
      <c r="A546" s="25" t="s">
        <v>1561</v>
      </c>
      <c r="B546" s="25" t="s">
        <v>1561</v>
      </c>
      <c r="C546" s="26"/>
      <c r="D546" s="7"/>
      <c r="E546" s="32"/>
      <c r="F546" s="5"/>
      <c r="G546" s="5" t="s">
        <v>37</v>
      </c>
      <c r="H546" s="2" t="s">
        <v>1246</v>
      </c>
      <c r="I546" s="9"/>
      <c r="J546" s="9"/>
      <c r="K546" s="511"/>
      <c r="L546" s="512"/>
      <c r="M546" s="3"/>
      <c r="N546" s="3"/>
      <c r="O546" s="32"/>
    </row>
    <row r="547" spans="1:15" hidden="1">
      <c r="A547" s="25" t="s">
        <v>1561</v>
      </c>
      <c r="B547" s="25" t="s">
        <v>1561</v>
      </c>
      <c r="C547" s="26"/>
      <c r="D547" s="7"/>
      <c r="E547" s="32"/>
      <c r="F547" s="5"/>
      <c r="G547" s="5" t="s">
        <v>38</v>
      </c>
      <c r="H547" s="2" t="s">
        <v>1247</v>
      </c>
      <c r="I547" s="9"/>
      <c r="J547" s="9"/>
      <c r="K547" s="511"/>
      <c r="L547" s="512"/>
      <c r="M547" s="3"/>
      <c r="N547" s="3"/>
      <c r="O547" s="32"/>
    </row>
    <row r="548" spans="1:15" hidden="1">
      <c r="A548" s="25" t="s">
        <v>1561</v>
      </c>
      <c r="B548" s="25" t="s">
        <v>1561</v>
      </c>
      <c r="C548" s="26"/>
      <c r="D548" s="7"/>
      <c r="E548" s="32"/>
      <c r="F548" s="5"/>
      <c r="G548" s="5" t="s">
        <v>39</v>
      </c>
      <c r="H548" s="2" t="s">
        <v>1248</v>
      </c>
      <c r="I548" s="9"/>
      <c r="J548" s="9"/>
      <c r="K548" s="511"/>
      <c r="L548" s="512"/>
      <c r="M548" s="3"/>
      <c r="N548" s="3"/>
      <c r="O548" s="32"/>
    </row>
    <row r="549" spans="1:15" hidden="1">
      <c r="A549" s="25" t="s">
        <v>1561</v>
      </c>
      <c r="B549" s="25" t="s">
        <v>1561</v>
      </c>
      <c r="C549" s="26"/>
      <c r="D549" s="7"/>
      <c r="E549" s="32"/>
      <c r="F549" s="5"/>
      <c r="G549" s="5" t="s">
        <v>40</v>
      </c>
      <c r="H549" s="2" t="s">
        <v>1249</v>
      </c>
      <c r="I549" s="9"/>
      <c r="J549" s="9"/>
      <c r="K549" s="511"/>
      <c r="L549" s="512"/>
      <c r="M549" s="3"/>
      <c r="N549" s="3"/>
      <c r="O549" s="32"/>
    </row>
    <row r="550" spans="1:15" hidden="1">
      <c r="A550" s="25" t="s">
        <v>1561</v>
      </c>
      <c r="B550" s="25" t="s">
        <v>1561</v>
      </c>
      <c r="C550" s="26"/>
      <c r="D550" s="7"/>
      <c r="E550" s="32"/>
      <c r="F550" s="5"/>
      <c r="G550" s="5" t="s">
        <v>41</v>
      </c>
      <c r="H550" s="2" t="s">
        <v>1250</v>
      </c>
      <c r="I550" s="9"/>
      <c r="J550" s="9"/>
      <c r="K550" s="511"/>
      <c r="L550" s="512"/>
      <c r="M550" s="3"/>
      <c r="N550" s="3"/>
      <c r="O550" s="32"/>
    </row>
    <row r="551" spans="1:15" hidden="1">
      <c r="A551" s="25" t="s">
        <v>1561</v>
      </c>
      <c r="B551" s="25" t="s">
        <v>1561</v>
      </c>
      <c r="C551" s="26"/>
      <c r="D551" s="7"/>
      <c r="E551" s="32"/>
      <c r="F551" s="5"/>
      <c r="G551" s="5" t="s">
        <v>42</v>
      </c>
      <c r="H551" s="2" t="s">
        <v>288</v>
      </c>
      <c r="I551" s="9" t="s">
        <v>308</v>
      </c>
      <c r="J551" s="9"/>
      <c r="K551" s="511"/>
      <c r="L551" s="512"/>
      <c r="M551" s="3"/>
      <c r="N551" s="3"/>
      <c r="O551" s="32"/>
    </row>
    <row r="552" spans="1:15" ht="30" hidden="1">
      <c r="A552" s="25" t="s">
        <v>1561</v>
      </c>
      <c r="B552" s="25" t="s">
        <v>1561</v>
      </c>
      <c r="C552" s="578" t="s">
        <v>347</v>
      </c>
      <c r="D552" s="577" t="s">
        <v>1457</v>
      </c>
      <c r="E552" s="578"/>
      <c r="F552" s="579"/>
      <c r="G552" s="579"/>
      <c r="H552" s="576" t="s">
        <v>1808</v>
      </c>
      <c r="I552" s="580"/>
      <c r="J552" s="580"/>
      <c r="K552" s="817" t="str">
        <f>"昨年12月就業者(Q"&amp;$E$231&amp;"=1-6)"</f>
        <v>昨年12月就業者(Q17=1-6)</v>
      </c>
      <c r="L552" s="818"/>
      <c r="M552" s="576" t="str">
        <f>E552&amp;"～5を合計して24時間を超えてもかまわない"</f>
        <v>～5を合計して24時間を超えてもかまわない</v>
      </c>
      <c r="N552" s="576" t="s">
        <v>1771</v>
      </c>
      <c r="O552" s="578"/>
    </row>
    <row r="553" spans="1:15" ht="30" hidden="1">
      <c r="A553" s="25" t="s">
        <v>1561</v>
      </c>
      <c r="B553" s="25" t="s">
        <v>1561</v>
      </c>
      <c r="C553" s="578"/>
      <c r="D553" s="577"/>
      <c r="E553" s="578"/>
      <c r="F553" s="579"/>
      <c r="G553" s="579"/>
      <c r="H553" s="584" t="s">
        <v>1779</v>
      </c>
      <c r="I553" s="580"/>
      <c r="J553" s="580"/>
      <c r="K553" s="582"/>
      <c r="L553" s="583"/>
      <c r="M553" s="594" t="s">
        <v>1778</v>
      </c>
      <c r="N553" s="584"/>
      <c r="O553" s="578"/>
    </row>
    <row r="554" spans="1:15" hidden="1">
      <c r="A554" s="25" t="s">
        <v>1561</v>
      </c>
      <c r="B554" s="25" t="s">
        <v>1561</v>
      </c>
      <c r="C554" s="578"/>
      <c r="D554" s="577"/>
      <c r="E554" s="578"/>
      <c r="F554" s="579"/>
      <c r="G554" s="579"/>
      <c r="H554" s="586" t="s">
        <v>411</v>
      </c>
      <c r="I554" s="580"/>
      <c r="J554" s="580"/>
      <c r="K554" s="582"/>
      <c r="L554" s="583"/>
      <c r="M554" s="594" t="s">
        <v>1756</v>
      </c>
      <c r="N554" s="584"/>
      <c r="O554" s="578"/>
    </row>
    <row r="555" spans="1:15" hidden="1">
      <c r="A555" s="25" t="s">
        <v>1561</v>
      </c>
      <c r="B555" s="25" t="s">
        <v>1561</v>
      </c>
      <c r="C555" s="578"/>
      <c r="D555" s="577"/>
      <c r="E555" s="578"/>
      <c r="F555" s="579"/>
      <c r="G555" s="579" t="s">
        <v>36</v>
      </c>
      <c r="H555" s="576" t="s">
        <v>1552</v>
      </c>
      <c r="I555" s="580"/>
      <c r="J555" s="580"/>
      <c r="K555" s="595"/>
      <c r="L555" s="596"/>
      <c r="M555" s="594" t="s">
        <v>1757</v>
      </c>
      <c r="N555" s="584"/>
      <c r="O555" s="578"/>
    </row>
    <row r="556" spans="1:15" hidden="1">
      <c r="A556" s="25" t="s">
        <v>1561</v>
      </c>
      <c r="B556" s="25" t="s">
        <v>1561</v>
      </c>
      <c r="C556" s="578"/>
      <c r="D556" s="577"/>
      <c r="E556" s="578"/>
      <c r="F556" s="579"/>
      <c r="G556" s="579" t="s">
        <v>37</v>
      </c>
      <c r="H556" s="576" t="s">
        <v>1553</v>
      </c>
      <c r="I556" s="580"/>
      <c r="J556" s="580"/>
      <c r="K556" s="595"/>
      <c r="L556" s="596"/>
      <c r="M556" s="594" t="s">
        <v>1758</v>
      </c>
      <c r="N556" s="584"/>
      <c r="O556" s="578"/>
    </row>
    <row r="557" spans="1:15" ht="60" hidden="1">
      <c r="A557" s="25" t="s">
        <v>1561</v>
      </c>
      <c r="B557" s="25" t="s">
        <v>1561</v>
      </c>
      <c r="C557" s="32" t="s">
        <v>347</v>
      </c>
      <c r="D557" s="7" t="s">
        <v>1457</v>
      </c>
      <c r="E557" s="31" t="str">
        <f>"Q"&amp;(E543+1)&amp;"-1"</f>
        <v>Q49-1</v>
      </c>
      <c r="F557" s="27"/>
      <c r="G557" s="27"/>
      <c r="H557" s="15" t="s">
        <v>1809</v>
      </c>
      <c r="I557" s="28"/>
      <c r="J557" s="28"/>
      <c r="K557" s="797" t="str">
        <f>"昨年12月就業者(Q"&amp;$E$231&amp;"=1-6)"</f>
        <v>昨年12月就業者(Q17=1-6)</v>
      </c>
      <c r="L557" s="798"/>
      <c r="M557" s="15" t="s">
        <v>1963</v>
      </c>
      <c r="N557" s="15" t="s">
        <v>2006</v>
      </c>
      <c r="O557" s="31" t="s">
        <v>2031</v>
      </c>
    </row>
    <row r="558" spans="1:15" ht="45" hidden="1">
      <c r="A558" s="25" t="s">
        <v>1561</v>
      </c>
      <c r="B558" s="25" t="s">
        <v>1561</v>
      </c>
      <c r="C558" s="32"/>
      <c r="D558" s="7"/>
      <c r="E558" s="32"/>
      <c r="F558" s="5"/>
      <c r="G558" s="96"/>
      <c r="H558" s="14" t="s">
        <v>1851</v>
      </c>
      <c r="I558" s="13"/>
      <c r="J558" s="13"/>
      <c r="K558" s="513"/>
      <c r="L558" s="514"/>
      <c r="M558" s="561"/>
      <c r="N558" s="14"/>
      <c r="O558" s="32"/>
    </row>
    <row r="559" spans="1:15" ht="60" hidden="1">
      <c r="A559" s="25" t="s">
        <v>1561</v>
      </c>
      <c r="B559" s="25" t="s">
        <v>1561</v>
      </c>
      <c r="C559" s="32"/>
      <c r="D559" s="7"/>
      <c r="E559" s="32"/>
      <c r="F559" s="5"/>
      <c r="G559" s="5"/>
      <c r="H559" s="30" t="s">
        <v>2004</v>
      </c>
      <c r="I559" s="9"/>
      <c r="J559" s="9"/>
      <c r="K559" s="511"/>
      <c r="L559" s="512"/>
      <c r="M559" s="562"/>
      <c r="N559" s="3"/>
      <c r="O559" s="32"/>
    </row>
    <row r="560" spans="1:15" hidden="1">
      <c r="A560" s="25" t="s">
        <v>1561</v>
      </c>
      <c r="B560" s="25" t="s">
        <v>1561</v>
      </c>
      <c r="C560" s="32"/>
      <c r="D560" s="7"/>
      <c r="E560" s="32"/>
      <c r="F560" s="5"/>
      <c r="G560" s="5" t="s">
        <v>36</v>
      </c>
      <c r="H560" s="2" t="s">
        <v>2005</v>
      </c>
      <c r="I560" s="9"/>
      <c r="J560" s="9"/>
      <c r="K560" s="505"/>
      <c r="L560" s="506"/>
      <c r="M560" s="562"/>
      <c r="N560" s="3"/>
      <c r="O560" s="32"/>
    </row>
    <row r="561" spans="1:15" ht="30" hidden="1">
      <c r="A561" s="25" t="s">
        <v>1561</v>
      </c>
      <c r="B561" s="25" t="s">
        <v>1561</v>
      </c>
      <c r="C561" s="578"/>
      <c r="D561" s="577"/>
      <c r="E561" s="578"/>
      <c r="F561" s="579"/>
      <c r="G561" s="579" t="s">
        <v>37</v>
      </c>
      <c r="H561" s="576" t="s">
        <v>1844</v>
      </c>
      <c r="I561" s="580"/>
      <c r="J561" s="580"/>
      <c r="K561" s="595"/>
      <c r="L561" s="596"/>
      <c r="M561" s="594"/>
      <c r="N561" s="584"/>
      <c r="O561" s="578"/>
    </row>
    <row r="562" spans="1:15" ht="60" hidden="1">
      <c r="A562" s="25" t="s">
        <v>1561</v>
      </c>
      <c r="B562" s="25" t="s">
        <v>1561</v>
      </c>
      <c r="C562" s="32" t="s">
        <v>347</v>
      </c>
      <c r="D562" s="7" t="s">
        <v>1825</v>
      </c>
      <c r="E562" s="31" t="str">
        <f>"Q"&amp;(E543+1)&amp;"-2"</f>
        <v>Q49-2</v>
      </c>
      <c r="F562" s="27"/>
      <c r="G562" s="27"/>
      <c r="H562" s="15" t="s">
        <v>1809</v>
      </c>
      <c r="I562" s="28"/>
      <c r="J562" s="28"/>
      <c r="K562" s="797" t="str">
        <f>"昨年12月就業者(Q"&amp;$E$231&amp;"=1-6)"</f>
        <v>昨年12月就業者(Q17=1-6)</v>
      </c>
      <c r="L562" s="798"/>
      <c r="M562" s="15" t="s">
        <v>1963</v>
      </c>
      <c r="N562" s="15" t="s">
        <v>1771</v>
      </c>
      <c r="O562" s="31" t="s">
        <v>2032</v>
      </c>
    </row>
    <row r="563" spans="1:15" ht="45" hidden="1">
      <c r="A563" s="25" t="s">
        <v>1561</v>
      </c>
      <c r="B563" s="25" t="s">
        <v>1561</v>
      </c>
      <c r="C563" s="32"/>
      <c r="D563" s="7"/>
      <c r="E563" s="32"/>
      <c r="F563" s="5"/>
      <c r="G563" s="96"/>
      <c r="H563" s="14" t="s">
        <v>1850</v>
      </c>
      <c r="I563" s="13"/>
      <c r="J563" s="13"/>
      <c r="K563" s="513"/>
      <c r="L563" s="514"/>
      <c r="M563" s="561"/>
      <c r="N563" s="14"/>
      <c r="O563" s="32"/>
    </row>
    <row r="564" spans="1:15" hidden="1">
      <c r="A564" s="25" t="s">
        <v>1561</v>
      </c>
      <c r="B564" s="25" t="s">
        <v>1561</v>
      </c>
      <c r="C564" s="32"/>
      <c r="D564" s="7"/>
      <c r="E564" s="32"/>
      <c r="F564" s="5"/>
      <c r="G564" s="5"/>
      <c r="H564" s="30" t="s">
        <v>1620</v>
      </c>
      <c r="I564" s="9"/>
      <c r="J564" s="9"/>
      <c r="K564" s="511"/>
      <c r="L564" s="512"/>
      <c r="M564" s="562"/>
      <c r="N564" s="3"/>
      <c r="O564" s="32"/>
    </row>
    <row r="565" spans="1:15" hidden="1">
      <c r="A565" s="25" t="s">
        <v>1561</v>
      </c>
      <c r="B565" s="25" t="s">
        <v>1561</v>
      </c>
      <c r="C565" s="32"/>
      <c r="D565" s="7"/>
      <c r="E565" s="32"/>
      <c r="F565" s="5"/>
      <c r="G565" s="5" t="s">
        <v>36</v>
      </c>
      <c r="H565" s="2" t="s">
        <v>1552</v>
      </c>
      <c r="I565" s="9"/>
      <c r="J565" s="9"/>
      <c r="K565" s="505"/>
      <c r="L565" s="506"/>
      <c r="M565" s="562"/>
      <c r="N565" s="3"/>
      <c r="O565" s="32"/>
    </row>
    <row r="566" spans="1:15" hidden="1">
      <c r="A566" s="25" t="s">
        <v>1561</v>
      </c>
      <c r="B566" s="25" t="s">
        <v>1561</v>
      </c>
      <c r="C566" s="32"/>
      <c r="D566" s="7"/>
      <c r="E566" s="32"/>
      <c r="F566" s="5"/>
      <c r="G566" s="5" t="s">
        <v>37</v>
      </c>
      <c r="H566" s="2" t="s">
        <v>1553</v>
      </c>
      <c r="I566" s="9"/>
      <c r="J566" s="9"/>
      <c r="K566" s="505"/>
      <c r="L566" s="506"/>
      <c r="M566" s="562"/>
      <c r="N566" s="3"/>
      <c r="O566" s="32"/>
    </row>
    <row r="567" spans="1:15" ht="30" hidden="1">
      <c r="A567" s="25" t="s">
        <v>1561</v>
      </c>
      <c r="B567" s="25" t="s">
        <v>1561</v>
      </c>
      <c r="C567" s="578" t="s">
        <v>347</v>
      </c>
      <c r="D567" s="577" t="s">
        <v>1825</v>
      </c>
      <c r="E567" s="578"/>
      <c r="F567" s="579"/>
      <c r="G567" s="579"/>
      <c r="H567" s="576" t="s">
        <v>1809</v>
      </c>
      <c r="I567" s="580"/>
      <c r="J567" s="580"/>
      <c r="K567" s="817" t="str">
        <f>"昨年12月就業者(Q"&amp;$E$231&amp;"=1-6)"</f>
        <v>昨年12月就業者(Q17=1-6)</v>
      </c>
      <c r="L567" s="818"/>
      <c r="M567" s="585"/>
      <c r="N567" s="576" t="s">
        <v>1771</v>
      </c>
      <c r="O567" s="578"/>
    </row>
    <row r="568" spans="1:15" ht="45" hidden="1">
      <c r="A568" s="25" t="s">
        <v>1561</v>
      </c>
      <c r="B568" s="25" t="s">
        <v>1561</v>
      </c>
      <c r="C568" s="578"/>
      <c r="D568" s="577"/>
      <c r="E568" s="578"/>
      <c r="F568" s="579"/>
      <c r="G568" s="579"/>
      <c r="H568" s="584" t="s">
        <v>1852</v>
      </c>
      <c r="I568" s="580"/>
      <c r="J568" s="580"/>
      <c r="K568" s="582"/>
      <c r="L568" s="583"/>
      <c r="M568" s="594" t="s">
        <v>1778</v>
      </c>
      <c r="N568" s="584"/>
      <c r="O568" s="578"/>
    </row>
    <row r="569" spans="1:15" ht="45" hidden="1">
      <c r="A569" s="25" t="s">
        <v>1561</v>
      </c>
      <c r="B569" s="25" t="s">
        <v>1561</v>
      </c>
      <c r="C569" s="578"/>
      <c r="D569" s="577"/>
      <c r="E569" s="578"/>
      <c r="F569" s="579"/>
      <c r="G569" s="579"/>
      <c r="H569" s="586" t="s">
        <v>1831</v>
      </c>
      <c r="I569" s="580"/>
      <c r="J569" s="580"/>
      <c r="K569" s="582"/>
      <c r="L569" s="583"/>
      <c r="M569" s="594" t="s">
        <v>1756</v>
      </c>
      <c r="N569" s="584"/>
      <c r="O569" s="578"/>
    </row>
    <row r="570" spans="1:15" hidden="1">
      <c r="A570" s="25" t="s">
        <v>1561</v>
      </c>
      <c r="B570" s="25" t="s">
        <v>1561</v>
      </c>
      <c r="C570" s="578"/>
      <c r="D570" s="577"/>
      <c r="E570" s="578"/>
      <c r="F570" s="579"/>
      <c r="G570" s="579" t="s">
        <v>36</v>
      </c>
      <c r="H570" s="576" t="s">
        <v>1552</v>
      </c>
      <c r="I570" s="580"/>
      <c r="J570" s="580"/>
      <c r="K570" s="595"/>
      <c r="L570" s="596"/>
      <c r="M570" s="594" t="s">
        <v>1757</v>
      </c>
      <c r="N570" s="584"/>
      <c r="O570" s="578"/>
    </row>
    <row r="571" spans="1:15" ht="30" hidden="1">
      <c r="A571" s="25" t="s">
        <v>1561</v>
      </c>
      <c r="B571" s="25" t="s">
        <v>1561</v>
      </c>
      <c r="C571" s="578"/>
      <c r="D571" s="577"/>
      <c r="E571" s="578"/>
      <c r="F571" s="579"/>
      <c r="G571" s="579" t="s">
        <v>37</v>
      </c>
      <c r="H571" s="576" t="s">
        <v>1844</v>
      </c>
      <c r="I571" s="580"/>
      <c r="J571" s="580"/>
      <c r="K571" s="595"/>
      <c r="L571" s="596"/>
      <c r="M571" s="594" t="s">
        <v>1758</v>
      </c>
      <c r="N571" s="584"/>
      <c r="O571" s="578"/>
    </row>
    <row r="572" spans="1:15" ht="30" hidden="1">
      <c r="A572" s="25" t="s">
        <v>1561</v>
      </c>
      <c r="B572" s="25" t="s">
        <v>1561</v>
      </c>
      <c r="C572" s="578" t="s">
        <v>347</v>
      </c>
      <c r="D572" s="577" t="s">
        <v>1825</v>
      </c>
      <c r="E572" s="578"/>
      <c r="F572" s="579"/>
      <c r="G572" s="579"/>
      <c r="H572" s="576" t="s">
        <v>1808</v>
      </c>
      <c r="I572" s="580"/>
      <c r="J572" s="580"/>
      <c r="K572" s="817" t="str">
        <f>"昨年12月就業者(Q"&amp;$E$231&amp;"=1-6)"</f>
        <v>昨年12月就業者(Q17=1-6)</v>
      </c>
      <c r="L572" s="818"/>
      <c r="M572" s="585"/>
      <c r="N572" s="576" t="s">
        <v>1771</v>
      </c>
      <c r="O572" s="578"/>
    </row>
    <row r="573" spans="1:15" ht="45" hidden="1">
      <c r="A573" s="25" t="s">
        <v>1561</v>
      </c>
      <c r="B573" s="25" t="s">
        <v>1561</v>
      </c>
      <c r="C573" s="578"/>
      <c r="D573" s="577"/>
      <c r="E573" s="578"/>
      <c r="F573" s="579"/>
      <c r="G573" s="579"/>
      <c r="H573" s="584" t="s">
        <v>1853</v>
      </c>
      <c r="I573" s="580"/>
      <c r="J573" s="580"/>
      <c r="K573" s="582"/>
      <c r="L573" s="583"/>
      <c r="M573" s="594" t="s">
        <v>1778</v>
      </c>
      <c r="N573" s="584"/>
      <c r="O573" s="578"/>
    </row>
    <row r="574" spans="1:15" hidden="1">
      <c r="A574" s="25" t="s">
        <v>1561</v>
      </c>
      <c r="B574" s="25" t="s">
        <v>1561</v>
      </c>
      <c r="C574" s="578"/>
      <c r="D574" s="577"/>
      <c r="E574" s="578"/>
      <c r="F574" s="579"/>
      <c r="G574" s="579"/>
      <c r="H574" s="586" t="s">
        <v>1772</v>
      </c>
      <c r="I574" s="580"/>
      <c r="J574" s="580"/>
      <c r="K574" s="582"/>
      <c r="L574" s="583"/>
      <c r="M574" s="594" t="s">
        <v>1756</v>
      </c>
      <c r="N574" s="584"/>
      <c r="O574" s="578"/>
    </row>
    <row r="575" spans="1:15" hidden="1">
      <c r="A575" s="25" t="s">
        <v>1561</v>
      </c>
      <c r="B575" s="25" t="s">
        <v>1561</v>
      </c>
      <c r="C575" s="578"/>
      <c r="D575" s="577"/>
      <c r="E575" s="578"/>
      <c r="F575" s="579"/>
      <c r="G575" s="579" t="s">
        <v>36</v>
      </c>
      <c r="H575" s="576" t="s">
        <v>1552</v>
      </c>
      <c r="I575" s="580"/>
      <c r="J575" s="580"/>
      <c r="K575" s="595"/>
      <c r="L575" s="596"/>
      <c r="M575" s="594" t="s">
        <v>1757</v>
      </c>
      <c r="N575" s="584"/>
      <c r="O575" s="578"/>
    </row>
    <row r="576" spans="1:15" hidden="1">
      <c r="A576" s="25" t="s">
        <v>1561</v>
      </c>
      <c r="B576" s="25" t="s">
        <v>1561</v>
      </c>
      <c r="C576" s="578"/>
      <c r="D576" s="577"/>
      <c r="E576" s="578"/>
      <c r="F576" s="579"/>
      <c r="G576" s="579" t="s">
        <v>37</v>
      </c>
      <c r="H576" s="576" t="s">
        <v>1553</v>
      </c>
      <c r="I576" s="580"/>
      <c r="J576" s="580"/>
      <c r="K576" s="595"/>
      <c r="L576" s="596"/>
      <c r="M576" s="594" t="s">
        <v>1758</v>
      </c>
      <c r="N576" s="584"/>
      <c r="O576" s="578"/>
    </row>
    <row r="577" spans="1:15" ht="44.25" hidden="1" customHeight="1">
      <c r="A577" s="25" t="s">
        <v>1561</v>
      </c>
      <c r="B577" s="25" t="s">
        <v>1561</v>
      </c>
      <c r="C577" s="32" t="s">
        <v>347</v>
      </c>
      <c r="D577" s="7" t="s">
        <v>33</v>
      </c>
      <c r="E577" s="31">
        <f>E543+2</f>
        <v>50</v>
      </c>
      <c r="F577" s="27"/>
      <c r="G577" s="27"/>
      <c r="H577" s="15" t="s">
        <v>1859</v>
      </c>
      <c r="I577" s="28"/>
      <c r="J577" s="28"/>
      <c r="K577" s="797" t="str">
        <f>"昨年12月就業者(Q"&amp;$E$231&amp;"=1-6)"</f>
        <v>昨年12月就業者(Q17=1-6)</v>
      </c>
      <c r="L577" s="798"/>
      <c r="M577" s="78"/>
      <c r="N577" s="15" t="s">
        <v>1771</v>
      </c>
      <c r="O577" s="31">
        <v>46</v>
      </c>
    </row>
    <row r="578" spans="1:15" hidden="1">
      <c r="A578" s="25" t="s">
        <v>1561</v>
      </c>
      <c r="B578" s="25" t="s">
        <v>1561</v>
      </c>
      <c r="C578" s="32"/>
      <c r="D578" s="7"/>
      <c r="E578" s="98"/>
      <c r="F578" s="96"/>
      <c r="G578" s="96"/>
      <c r="H578" s="4" t="s">
        <v>424</v>
      </c>
      <c r="I578" s="13"/>
      <c r="J578" s="13"/>
      <c r="K578" s="513"/>
      <c r="L578" s="514"/>
      <c r="M578" s="14"/>
      <c r="N578" s="14"/>
      <c r="O578" s="98"/>
    </row>
    <row r="579" spans="1:15" hidden="1">
      <c r="A579" s="25" t="s">
        <v>1561</v>
      </c>
      <c r="B579" s="25" t="s">
        <v>1561</v>
      </c>
      <c r="C579" s="32"/>
      <c r="D579" s="7"/>
      <c r="E579" s="98"/>
      <c r="F579" s="96"/>
      <c r="G579" s="96"/>
      <c r="H579" s="4" t="s">
        <v>1854</v>
      </c>
      <c r="I579" s="13"/>
      <c r="J579" s="13"/>
      <c r="K579" s="513"/>
      <c r="L579" s="514"/>
      <c r="M579" s="14"/>
      <c r="N579" s="14"/>
      <c r="O579" s="98"/>
    </row>
    <row r="580" spans="1:15" hidden="1">
      <c r="A580" s="25" t="s">
        <v>1561</v>
      </c>
      <c r="B580" s="25" t="s">
        <v>1561</v>
      </c>
      <c r="C580" s="32"/>
      <c r="D580" s="7"/>
      <c r="E580" s="32"/>
      <c r="F580" s="5"/>
      <c r="G580" s="5"/>
      <c r="H580" s="2" t="s">
        <v>1532</v>
      </c>
      <c r="I580" s="9"/>
      <c r="J580" s="9"/>
      <c r="K580" s="511"/>
      <c r="L580" s="512"/>
      <c r="M580" s="3" t="s">
        <v>1533</v>
      </c>
      <c r="N580" s="3"/>
      <c r="O580" s="32"/>
    </row>
    <row r="581" spans="1:15" ht="105" hidden="1">
      <c r="A581" s="25" t="s">
        <v>1561</v>
      </c>
      <c r="B581" s="25" t="s">
        <v>1561</v>
      </c>
      <c r="C581" s="26"/>
      <c r="D581" s="7"/>
      <c r="E581" s="33"/>
      <c r="F581" s="16"/>
      <c r="G581" s="16"/>
      <c r="H581" s="17" t="s">
        <v>1821</v>
      </c>
      <c r="I581" s="18"/>
      <c r="J581" s="18"/>
      <c r="K581" s="517"/>
      <c r="L581" s="518"/>
      <c r="M581" s="17" t="s">
        <v>1645</v>
      </c>
      <c r="N581" s="19"/>
      <c r="O581" s="33"/>
    </row>
    <row r="582" spans="1:15" ht="91.5" hidden="1" customHeight="1">
      <c r="A582" s="25" t="s">
        <v>1561</v>
      </c>
      <c r="B582" s="25" t="s">
        <v>1561</v>
      </c>
      <c r="C582" s="32" t="s">
        <v>347</v>
      </c>
      <c r="D582" s="7" t="s">
        <v>171</v>
      </c>
      <c r="E582" s="31">
        <f>E577+1</f>
        <v>51</v>
      </c>
      <c r="F582" s="27"/>
      <c r="G582" s="27"/>
      <c r="H582" s="15" t="s">
        <v>2002</v>
      </c>
      <c r="I582" s="28"/>
      <c r="J582" s="28"/>
      <c r="K582" s="797" t="str">
        <f>"昨年12月就業者(Q"&amp;$E$231&amp;"=1-6)"</f>
        <v>昨年12月就業者(Q17=1-6)</v>
      </c>
      <c r="L582" s="798"/>
      <c r="M582" s="78"/>
      <c r="N582" s="15" t="s">
        <v>2003</v>
      </c>
      <c r="O582" s="31">
        <v>47</v>
      </c>
    </row>
    <row r="583" spans="1:15" hidden="1">
      <c r="A583" s="25" t="s">
        <v>1561</v>
      </c>
      <c r="B583" s="25" t="s">
        <v>1561</v>
      </c>
      <c r="C583" s="32"/>
      <c r="D583" s="7"/>
      <c r="E583" s="98"/>
      <c r="F583" s="96"/>
      <c r="G583" s="96"/>
      <c r="H583" s="4" t="s">
        <v>0</v>
      </c>
      <c r="I583" s="13"/>
      <c r="J583" s="13"/>
      <c r="K583" s="513"/>
      <c r="L583" s="514"/>
      <c r="M583" s="14"/>
      <c r="N583" s="14"/>
      <c r="O583" s="98"/>
    </row>
    <row r="584" spans="1:15" hidden="1">
      <c r="A584" s="25" t="s">
        <v>1561</v>
      </c>
      <c r="B584" s="25" t="s">
        <v>1561</v>
      </c>
      <c r="C584" s="32"/>
      <c r="D584" s="7"/>
      <c r="E584" s="32"/>
      <c r="F584" s="5"/>
      <c r="G584" s="5" t="s">
        <v>36</v>
      </c>
      <c r="H584" s="2" t="s">
        <v>428</v>
      </c>
      <c r="I584" s="9"/>
      <c r="J584" s="9"/>
      <c r="K584" s="511"/>
      <c r="L584" s="512"/>
      <c r="M584" s="3"/>
      <c r="N584" s="3"/>
      <c r="O584" s="32"/>
    </row>
    <row r="585" spans="1:15" hidden="1">
      <c r="A585" s="25" t="s">
        <v>1561</v>
      </c>
      <c r="B585" s="25" t="s">
        <v>1561</v>
      </c>
      <c r="C585" s="32"/>
      <c r="D585" s="7"/>
      <c r="E585" s="32"/>
      <c r="F585" s="5"/>
      <c r="G585" s="5" t="s">
        <v>37</v>
      </c>
      <c r="H585" s="2" t="s">
        <v>429</v>
      </c>
      <c r="I585" s="9"/>
      <c r="J585" s="9"/>
      <c r="K585" s="511"/>
      <c r="L585" s="512"/>
      <c r="M585" s="3"/>
      <c r="N585" s="3"/>
      <c r="O585" s="32"/>
    </row>
    <row r="586" spans="1:15" hidden="1">
      <c r="A586" s="25" t="s">
        <v>1561</v>
      </c>
      <c r="B586" s="25" t="s">
        <v>1561</v>
      </c>
      <c r="C586" s="32"/>
      <c r="D586" s="7"/>
      <c r="E586" s="32"/>
      <c r="F586" s="5"/>
      <c r="G586" s="5" t="s">
        <v>38</v>
      </c>
      <c r="H586" s="2" t="s">
        <v>430</v>
      </c>
      <c r="I586" s="9"/>
      <c r="J586" s="9"/>
      <c r="K586" s="511"/>
      <c r="L586" s="512"/>
      <c r="M586" s="3"/>
      <c r="N586" s="3"/>
      <c r="O586" s="32"/>
    </row>
    <row r="587" spans="1:15" hidden="1">
      <c r="A587" s="25" t="s">
        <v>1561</v>
      </c>
      <c r="B587" s="25" t="s">
        <v>1561</v>
      </c>
      <c r="C587" s="32"/>
      <c r="D587" s="7"/>
      <c r="E587" s="32"/>
      <c r="F587" s="5"/>
      <c r="G587" s="5" t="s">
        <v>39</v>
      </c>
      <c r="H587" s="2" t="s">
        <v>418</v>
      </c>
      <c r="I587" s="9"/>
      <c r="J587" s="9"/>
      <c r="K587" s="511"/>
      <c r="L587" s="512"/>
      <c r="M587" s="3"/>
      <c r="N587" s="3"/>
      <c r="O587" s="32"/>
    </row>
    <row r="588" spans="1:15" hidden="1">
      <c r="A588" s="25" t="s">
        <v>1561</v>
      </c>
      <c r="B588" s="25" t="s">
        <v>1561</v>
      </c>
      <c r="C588" s="32" t="s">
        <v>347</v>
      </c>
      <c r="D588" s="7" t="s">
        <v>227</v>
      </c>
      <c r="E588" s="31">
        <f>E582+1</f>
        <v>52</v>
      </c>
      <c r="F588" s="27"/>
      <c r="G588" s="27"/>
      <c r="H588" s="15" t="s">
        <v>1874</v>
      </c>
      <c r="I588" s="28"/>
      <c r="J588" s="28"/>
      <c r="K588" s="797" t="str">
        <f>"テレワーク制度導入(Q"&amp;E582&amp;"=1-2)"</f>
        <v>テレワーク制度導入(Q51=1-2)</v>
      </c>
      <c r="L588" s="798"/>
      <c r="M588" s="15"/>
      <c r="N588" s="15" t="s">
        <v>1873</v>
      </c>
      <c r="O588" s="31">
        <v>48</v>
      </c>
    </row>
    <row r="589" spans="1:15" hidden="1">
      <c r="A589" s="25" t="s">
        <v>1561</v>
      </c>
      <c r="B589" s="25" t="s">
        <v>1561</v>
      </c>
      <c r="C589" s="32"/>
      <c r="D589" s="7"/>
      <c r="E589" s="98"/>
      <c r="F589" s="96"/>
      <c r="G589" s="96"/>
      <c r="H589" s="4" t="s">
        <v>173</v>
      </c>
      <c r="I589" s="13"/>
      <c r="J589" s="13"/>
      <c r="K589" s="513"/>
      <c r="L589" s="514"/>
      <c r="M589" s="4"/>
      <c r="N589" s="4"/>
      <c r="O589" s="98"/>
    </row>
    <row r="590" spans="1:15" hidden="1">
      <c r="A590" s="25" t="s">
        <v>1561</v>
      </c>
      <c r="B590" s="25" t="s">
        <v>1561</v>
      </c>
      <c r="C590" s="32"/>
      <c r="D590" s="7"/>
      <c r="E590" s="32"/>
      <c r="F590" s="5"/>
      <c r="G590" s="5" t="s">
        <v>9</v>
      </c>
      <c r="H590" s="2" t="s">
        <v>1939</v>
      </c>
      <c r="I590" s="9"/>
      <c r="J590" s="9"/>
      <c r="K590" s="511"/>
      <c r="L590" s="512"/>
      <c r="M590" s="2"/>
      <c r="N590" s="2"/>
      <c r="O590" s="32"/>
    </row>
    <row r="591" spans="1:15" hidden="1">
      <c r="A591" s="25" t="s">
        <v>1561</v>
      </c>
      <c r="B591" s="25" t="s">
        <v>1561</v>
      </c>
      <c r="C591" s="32"/>
      <c r="D591" s="7"/>
      <c r="E591" s="32"/>
      <c r="F591" s="5"/>
      <c r="G591" s="5" t="s">
        <v>36</v>
      </c>
      <c r="H591" s="2" t="s">
        <v>1941</v>
      </c>
      <c r="I591" s="9"/>
      <c r="J591" s="9"/>
      <c r="K591" s="511"/>
      <c r="L591" s="512"/>
      <c r="M591" s="2" t="s">
        <v>1938</v>
      </c>
      <c r="N591" s="2"/>
      <c r="O591" s="32"/>
    </row>
    <row r="592" spans="1:15" ht="30" hidden="1">
      <c r="A592" s="25" t="s">
        <v>1561</v>
      </c>
      <c r="B592" s="25" t="s">
        <v>1561</v>
      </c>
      <c r="C592" s="32"/>
      <c r="D592" s="7"/>
      <c r="E592" s="32"/>
      <c r="F592" s="5"/>
      <c r="G592" s="5" t="s">
        <v>9</v>
      </c>
      <c r="H592" s="2" t="s">
        <v>1940</v>
      </c>
      <c r="I592" s="9"/>
      <c r="J592" s="9"/>
      <c r="K592" s="511"/>
      <c r="L592" s="512"/>
      <c r="M592" s="2"/>
      <c r="N592" s="2"/>
      <c r="O592" s="32"/>
    </row>
    <row r="593" spans="1:15" hidden="1">
      <c r="A593" s="25" t="s">
        <v>1561</v>
      </c>
      <c r="B593" s="25" t="s">
        <v>1561</v>
      </c>
      <c r="C593" s="32"/>
      <c r="D593" s="7"/>
      <c r="E593" s="32"/>
      <c r="F593" s="5"/>
      <c r="G593" s="5" t="s">
        <v>37</v>
      </c>
      <c r="H593" s="2" t="s">
        <v>1942</v>
      </c>
      <c r="I593" s="9"/>
      <c r="J593" s="9"/>
      <c r="K593" s="511"/>
      <c r="L593" s="512"/>
      <c r="M593" s="2"/>
      <c r="N593" s="2"/>
      <c r="O593" s="32"/>
    </row>
    <row r="594" spans="1:15" hidden="1">
      <c r="A594" s="25" t="s">
        <v>1561</v>
      </c>
      <c r="B594" s="25" t="s">
        <v>1561</v>
      </c>
      <c r="C594" s="32"/>
      <c r="D594" s="7"/>
      <c r="E594" s="32"/>
      <c r="F594" s="5"/>
      <c r="G594" s="5" t="s">
        <v>38</v>
      </c>
      <c r="H594" s="2" t="s">
        <v>1943</v>
      </c>
      <c r="I594" s="9"/>
      <c r="J594" s="9"/>
      <c r="K594" s="511"/>
      <c r="L594" s="512"/>
      <c r="M594" s="2"/>
      <c r="N594" s="2"/>
      <c r="O594" s="32"/>
    </row>
    <row r="595" spans="1:15" ht="45" hidden="1">
      <c r="A595" s="25" t="s">
        <v>1561</v>
      </c>
      <c r="B595" s="25" t="s">
        <v>1561</v>
      </c>
      <c r="C595" s="2" t="s">
        <v>168</v>
      </c>
      <c r="D595" s="7" t="s">
        <v>171</v>
      </c>
      <c r="E595" s="31">
        <f>E588+1</f>
        <v>53</v>
      </c>
      <c r="F595" s="27"/>
      <c r="G595" s="27"/>
      <c r="H595" s="15" t="s">
        <v>294</v>
      </c>
      <c r="I595" s="28"/>
      <c r="J595" s="28"/>
      <c r="K595" s="797" t="s">
        <v>283</v>
      </c>
      <c r="L595" s="798"/>
      <c r="M595" s="15"/>
      <c r="N595" s="15" t="s">
        <v>1773</v>
      </c>
      <c r="O595" s="31">
        <v>51</v>
      </c>
    </row>
    <row r="596" spans="1:15" hidden="1">
      <c r="A596" s="25" t="s">
        <v>1561</v>
      </c>
      <c r="B596" s="25" t="s">
        <v>1561</v>
      </c>
      <c r="C596" s="26"/>
      <c r="D596" s="7"/>
      <c r="E596" s="32"/>
      <c r="F596" s="5"/>
      <c r="G596" s="5"/>
      <c r="H596" s="4" t="s">
        <v>0</v>
      </c>
      <c r="I596" s="13"/>
      <c r="J596" s="13"/>
      <c r="K596" s="513"/>
      <c r="L596" s="514"/>
      <c r="M596" s="14"/>
      <c r="N596" s="14"/>
      <c r="O596" s="32"/>
    </row>
    <row r="597" spans="1:15" ht="30" hidden="1">
      <c r="A597" s="25" t="s">
        <v>1561</v>
      </c>
      <c r="B597" s="25" t="s">
        <v>1561</v>
      </c>
      <c r="C597" s="26"/>
      <c r="D597" s="7"/>
      <c r="E597" s="32"/>
      <c r="F597" s="5"/>
      <c r="G597" s="5"/>
      <c r="H597" s="4" t="s">
        <v>281</v>
      </c>
      <c r="I597" s="13"/>
      <c r="J597" s="13"/>
      <c r="K597" s="513"/>
      <c r="L597" s="514"/>
      <c r="M597" s="14"/>
      <c r="N597" s="84"/>
      <c r="O597" s="32"/>
    </row>
    <row r="598" spans="1:15" hidden="1">
      <c r="A598" s="25" t="s">
        <v>1561</v>
      </c>
      <c r="B598" s="25" t="s">
        <v>1561</v>
      </c>
      <c r="C598" s="26"/>
      <c r="D598" s="7"/>
      <c r="E598" s="32"/>
      <c r="F598" s="5"/>
      <c r="G598" s="71" t="s">
        <v>36</v>
      </c>
      <c r="H598" s="2" t="s">
        <v>282</v>
      </c>
      <c r="I598" s="9"/>
      <c r="J598" s="9"/>
      <c r="K598" s="799" t="str">
        <f>"Q"&amp;E65&amp;"=9-15"</f>
        <v>Q5=9-15</v>
      </c>
      <c r="L598" s="800"/>
      <c r="M598" s="3" t="s">
        <v>287</v>
      </c>
      <c r="N598" s="3"/>
      <c r="O598" s="32"/>
    </row>
    <row r="599" spans="1:15" s="75" customFormat="1" hidden="1">
      <c r="A599" s="25" t="s">
        <v>1561</v>
      </c>
      <c r="B599" s="25" t="s">
        <v>1561</v>
      </c>
      <c r="C599" s="26"/>
      <c r="D599" s="7"/>
      <c r="E599" s="70"/>
      <c r="F599" s="71"/>
      <c r="G599" s="5" t="s">
        <v>37</v>
      </c>
      <c r="H599" s="72" t="s">
        <v>273</v>
      </c>
      <c r="I599" s="73"/>
      <c r="J599" s="73"/>
      <c r="K599" s="523"/>
      <c r="L599" s="524"/>
      <c r="M599" s="74"/>
      <c r="N599" s="74"/>
      <c r="O599" s="70"/>
    </row>
    <row r="600" spans="1:15" hidden="1">
      <c r="A600" s="25" t="s">
        <v>1561</v>
      </c>
      <c r="B600" s="25" t="s">
        <v>1561</v>
      </c>
      <c r="C600" s="26"/>
      <c r="D600" s="7"/>
      <c r="E600" s="32"/>
      <c r="F600" s="5"/>
      <c r="G600" s="71" t="s">
        <v>14</v>
      </c>
      <c r="H600" s="2" t="s">
        <v>191</v>
      </c>
      <c r="I600" s="9"/>
      <c r="J600" s="9"/>
      <c r="K600" s="511"/>
      <c r="L600" s="512"/>
      <c r="M600" s="3"/>
      <c r="N600" s="3"/>
      <c r="O600" s="32"/>
    </row>
    <row r="601" spans="1:15" hidden="1">
      <c r="A601" s="25" t="s">
        <v>1561</v>
      </c>
      <c r="B601" s="25" t="s">
        <v>1561</v>
      </c>
      <c r="C601" s="26"/>
      <c r="D601" s="7"/>
      <c r="E601" s="32"/>
      <c r="F601" s="5"/>
      <c r="G601" s="5" t="s">
        <v>15</v>
      </c>
      <c r="H601" s="2" t="s">
        <v>236</v>
      </c>
      <c r="I601" s="9"/>
      <c r="J601" s="9"/>
      <c r="K601" s="511"/>
      <c r="L601" s="512"/>
      <c r="M601" s="3"/>
      <c r="N601" s="3"/>
      <c r="O601" s="32"/>
    </row>
    <row r="602" spans="1:15" hidden="1">
      <c r="A602" s="25" t="s">
        <v>1561</v>
      </c>
      <c r="B602" s="25" t="s">
        <v>1561</v>
      </c>
      <c r="C602" s="26"/>
      <c r="D602" s="7"/>
      <c r="E602" s="32"/>
      <c r="F602" s="5"/>
      <c r="G602" s="71" t="s">
        <v>16</v>
      </c>
      <c r="H602" s="2" t="s">
        <v>237</v>
      </c>
      <c r="I602" s="9"/>
      <c r="J602" s="9"/>
      <c r="K602" s="511"/>
      <c r="L602" s="512"/>
      <c r="M602" s="3"/>
      <c r="N602" s="3"/>
      <c r="O602" s="32"/>
    </row>
    <row r="603" spans="1:15" hidden="1">
      <c r="A603" s="25" t="s">
        <v>1561</v>
      </c>
      <c r="B603" s="25" t="s">
        <v>1561</v>
      </c>
      <c r="C603" s="26"/>
      <c r="D603" s="7"/>
      <c r="E603" s="32"/>
      <c r="F603" s="5"/>
      <c r="G603" s="5" t="s">
        <v>17</v>
      </c>
      <c r="H603" s="2" t="s">
        <v>238</v>
      </c>
      <c r="I603" s="9"/>
      <c r="J603" s="9"/>
      <c r="K603" s="511"/>
      <c r="L603" s="512"/>
      <c r="M603" s="3"/>
      <c r="N603" s="3" t="s">
        <v>1774</v>
      </c>
      <c r="O603" s="32"/>
    </row>
    <row r="604" spans="1:15" hidden="1">
      <c r="A604" s="25" t="s">
        <v>1561</v>
      </c>
      <c r="B604" s="25" t="s">
        <v>1561</v>
      </c>
      <c r="C604" s="26"/>
      <c r="D604" s="7"/>
      <c r="E604" s="32"/>
      <c r="F604" s="5"/>
      <c r="G604" s="71" t="s">
        <v>18</v>
      </c>
      <c r="H604" s="2" t="s">
        <v>239</v>
      </c>
      <c r="I604" s="9"/>
      <c r="J604" s="9"/>
      <c r="K604" s="511"/>
      <c r="L604" s="512"/>
      <c r="M604" s="3"/>
      <c r="N604" s="3" t="s">
        <v>313</v>
      </c>
      <c r="O604" s="32"/>
    </row>
    <row r="605" spans="1:15" hidden="1">
      <c r="A605" s="25" t="s">
        <v>1561</v>
      </c>
      <c r="B605" s="25" t="s">
        <v>1561</v>
      </c>
      <c r="C605" s="26"/>
      <c r="D605" s="7"/>
      <c r="E605" s="32"/>
      <c r="F605" s="5"/>
      <c r="G605" s="5" t="s">
        <v>19</v>
      </c>
      <c r="H605" s="2" t="s">
        <v>327</v>
      </c>
      <c r="I605" s="9"/>
      <c r="J605" s="9"/>
      <c r="K605" s="511"/>
      <c r="L605" s="512"/>
      <c r="M605" s="2"/>
      <c r="N605" s="2" t="s">
        <v>320</v>
      </c>
      <c r="O605" s="32"/>
    </row>
    <row r="606" spans="1:15" hidden="1">
      <c r="A606" s="25" t="s">
        <v>1561</v>
      </c>
      <c r="B606" s="25" t="s">
        <v>1561</v>
      </c>
      <c r="C606" s="26"/>
      <c r="D606" s="7"/>
      <c r="E606" s="32"/>
      <c r="F606" s="5"/>
      <c r="G606" s="71" t="s">
        <v>20</v>
      </c>
      <c r="H606" s="2" t="s">
        <v>312</v>
      </c>
      <c r="I606" s="9"/>
      <c r="J606" s="9"/>
      <c r="K606" s="511"/>
      <c r="L606" s="512"/>
      <c r="M606" s="2"/>
      <c r="N606" s="2" t="s">
        <v>321</v>
      </c>
      <c r="O606" s="32"/>
    </row>
    <row r="607" spans="1:15" hidden="1">
      <c r="A607" s="25" t="s">
        <v>1561</v>
      </c>
      <c r="B607" s="25" t="s">
        <v>1561</v>
      </c>
      <c r="C607" s="26"/>
      <c r="D607" s="7"/>
      <c r="E607" s="32"/>
      <c r="F607" s="5"/>
      <c r="G607" s="5"/>
      <c r="H607" s="2"/>
      <c r="I607" s="9"/>
      <c r="J607" s="9"/>
      <c r="K607" s="511"/>
      <c r="L607" s="512"/>
      <c r="M607" s="2"/>
      <c r="N607" s="2" t="s">
        <v>322</v>
      </c>
      <c r="O607" s="32"/>
    </row>
    <row r="608" spans="1:15" hidden="1">
      <c r="A608" s="25" t="s">
        <v>1561</v>
      </c>
      <c r="B608" s="25" t="s">
        <v>1561</v>
      </c>
      <c r="C608" s="26"/>
      <c r="D608" s="7"/>
      <c r="E608" s="32"/>
      <c r="F608" s="5"/>
      <c r="G608" s="71"/>
      <c r="H608" s="2"/>
      <c r="I608" s="9"/>
      <c r="J608" s="9"/>
      <c r="K608" s="511"/>
      <c r="L608" s="512"/>
      <c r="M608" s="2"/>
      <c r="N608" s="2" t="s">
        <v>323</v>
      </c>
      <c r="O608" s="32"/>
    </row>
    <row r="609" spans="1:15" hidden="1">
      <c r="A609" s="25" t="s">
        <v>1561</v>
      </c>
      <c r="B609" s="25" t="s">
        <v>1561</v>
      </c>
      <c r="C609" s="26"/>
      <c r="D609" s="7"/>
      <c r="E609" s="32"/>
      <c r="F609" s="5"/>
      <c r="G609" s="5"/>
      <c r="H609" s="2"/>
      <c r="I609" s="9"/>
      <c r="J609" s="9"/>
      <c r="K609" s="511"/>
      <c r="L609" s="512"/>
      <c r="M609" s="2"/>
      <c r="N609" s="2" t="s">
        <v>324</v>
      </c>
      <c r="O609" s="32"/>
    </row>
    <row r="610" spans="1:15" hidden="1">
      <c r="A610" s="25" t="s">
        <v>1561</v>
      </c>
      <c r="B610" s="25" t="s">
        <v>1561</v>
      </c>
      <c r="C610" s="26"/>
      <c r="D610" s="7"/>
      <c r="E610" s="32"/>
      <c r="F610" s="5"/>
      <c r="G610" s="71"/>
      <c r="H610" s="2"/>
      <c r="I610" s="9"/>
      <c r="J610" s="9"/>
      <c r="K610" s="511"/>
      <c r="L610" s="512"/>
      <c r="M610" s="2"/>
      <c r="N610" s="2" t="s">
        <v>325</v>
      </c>
      <c r="O610" s="32"/>
    </row>
    <row r="611" spans="1:15" hidden="1">
      <c r="A611" s="25" t="s">
        <v>1561</v>
      </c>
      <c r="B611" s="25" t="s">
        <v>1561</v>
      </c>
      <c r="C611" s="26"/>
      <c r="D611" s="7"/>
      <c r="E611" s="32"/>
      <c r="F611" s="5"/>
      <c r="G611" s="5"/>
      <c r="H611" s="2"/>
      <c r="I611" s="9"/>
      <c r="J611" s="9"/>
      <c r="K611" s="511"/>
      <c r="L611" s="512"/>
      <c r="M611" s="2"/>
      <c r="N611" s="2" t="s">
        <v>326</v>
      </c>
      <c r="O611" s="32"/>
    </row>
    <row r="612" spans="1:15" ht="45" hidden="1">
      <c r="A612" s="704" t="s">
        <v>1561</v>
      </c>
      <c r="B612" s="704" t="s">
        <v>1561</v>
      </c>
      <c r="C612" s="702"/>
      <c r="D612" s="705" t="s">
        <v>171</v>
      </c>
      <c r="E612" s="706">
        <f>E595+1</f>
        <v>54</v>
      </c>
      <c r="F612" s="707"/>
      <c r="G612" s="707"/>
      <c r="H612" s="530" t="s">
        <v>2164</v>
      </c>
      <c r="I612" s="710"/>
      <c r="J612" s="710"/>
      <c r="K612" s="806" t="str">
        <f>"退職経験者(Q"&amp;$E$595&amp;"=3-9)"</f>
        <v>退職経験者(Q53=3-9)</v>
      </c>
      <c r="L612" s="807"/>
      <c r="M612" s="530"/>
      <c r="N612" s="530" t="s">
        <v>2130</v>
      </c>
      <c r="O612" s="706" t="s">
        <v>1563</v>
      </c>
    </row>
    <row r="613" spans="1:15" hidden="1">
      <c r="A613" s="704" t="s">
        <v>1561</v>
      </c>
      <c r="B613" s="704" t="s">
        <v>1561</v>
      </c>
      <c r="C613" s="702"/>
      <c r="D613" s="705"/>
      <c r="E613" s="708"/>
      <c r="F613" s="291"/>
      <c r="G613" s="291"/>
      <c r="H613" s="83" t="s">
        <v>0</v>
      </c>
      <c r="I613" s="713"/>
      <c r="J613" s="713"/>
      <c r="K613" s="711"/>
      <c r="L613" s="712"/>
      <c r="M613" s="83"/>
      <c r="N613" s="83"/>
      <c r="O613" s="708"/>
    </row>
    <row r="614" spans="1:15" hidden="1">
      <c r="A614" s="704" t="s">
        <v>1561</v>
      </c>
      <c r="B614" s="704" t="s">
        <v>1561</v>
      </c>
      <c r="C614" s="702"/>
      <c r="D614" s="705"/>
      <c r="E614" s="708"/>
      <c r="F614" s="291"/>
      <c r="G614" s="291" t="s">
        <v>177</v>
      </c>
      <c r="H614" s="76" t="s">
        <v>2131</v>
      </c>
      <c r="I614" s="703"/>
      <c r="J614" s="703"/>
      <c r="K614" s="736"/>
      <c r="L614" s="737"/>
      <c r="M614" s="76"/>
      <c r="N614" s="76"/>
      <c r="O614" s="708"/>
    </row>
    <row r="615" spans="1:15" hidden="1">
      <c r="A615" s="704" t="s">
        <v>1561</v>
      </c>
      <c r="B615" s="704" t="s">
        <v>1561</v>
      </c>
      <c r="C615" s="32"/>
      <c r="D615" s="7"/>
      <c r="E615" s="32"/>
      <c r="F615" s="5"/>
      <c r="G615" s="291" t="s">
        <v>2128</v>
      </c>
      <c r="H615" s="76" t="s">
        <v>2132</v>
      </c>
      <c r="I615" s="9"/>
      <c r="J615" s="9"/>
      <c r="K615" s="511"/>
      <c r="L615" s="512"/>
      <c r="M615" s="2"/>
      <c r="N615" s="2"/>
      <c r="O615" s="32"/>
    </row>
    <row r="616" spans="1:15" ht="28.9" hidden="1" customHeight="1">
      <c r="A616" s="704" t="s">
        <v>1561</v>
      </c>
      <c r="B616" s="704" t="s">
        <v>1561</v>
      </c>
      <c r="C616" s="702"/>
      <c r="D616" s="705" t="s">
        <v>171</v>
      </c>
      <c r="E616" s="706">
        <f>E612+1</f>
        <v>55</v>
      </c>
      <c r="F616" s="707"/>
      <c r="G616" s="707"/>
      <c r="H616" s="530" t="s">
        <v>2161</v>
      </c>
      <c r="I616" s="710"/>
      <c r="J616" s="710"/>
      <c r="K616" s="806" t="str">
        <f>"仕事についていない期間あり(Q"&amp;$E$612&amp;"=2)"</f>
        <v>仕事についていない期間あり(Q54=2)</v>
      </c>
      <c r="L616" s="807"/>
      <c r="M616" s="530"/>
      <c r="N616" s="530" t="s">
        <v>2130</v>
      </c>
      <c r="O616" s="706" t="s">
        <v>1563</v>
      </c>
    </row>
    <row r="617" spans="1:15" hidden="1">
      <c r="A617" s="704" t="s">
        <v>1561</v>
      </c>
      <c r="B617" s="704" t="s">
        <v>1561</v>
      </c>
      <c r="C617" s="702"/>
      <c r="D617" s="705"/>
      <c r="E617" s="708"/>
      <c r="F617" s="291"/>
      <c r="G617" s="291"/>
      <c r="H617" s="83" t="s">
        <v>1</v>
      </c>
      <c r="I617" s="713"/>
      <c r="J617" s="713"/>
      <c r="K617" s="711"/>
      <c r="L617" s="712"/>
      <c r="M617" s="83"/>
      <c r="N617" s="83"/>
      <c r="O617" s="708"/>
    </row>
    <row r="618" spans="1:15" s="704" customFormat="1" hidden="1">
      <c r="A618" s="704" t="s">
        <v>1561</v>
      </c>
      <c r="B618" s="704" t="s">
        <v>1561</v>
      </c>
      <c r="C618" s="702"/>
      <c r="D618" s="705"/>
      <c r="E618" s="708"/>
      <c r="F618" s="291"/>
      <c r="G618" s="291"/>
      <c r="H618" s="83" t="s">
        <v>2162</v>
      </c>
      <c r="I618" s="713"/>
      <c r="J618" s="713"/>
      <c r="K618" s="711"/>
      <c r="L618" s="712"/>
      <c r="M618" s="83"/>
      <c r="N618" s="264"/>
      <c r="O618" s="708"/>
    </row>
    <row r="619" spans="1:15" hidden="1">
      <c r="A619" s="704" t="s">
        <v>1561</v>
      </c>
      <c r="B619" s="704" t="s">
        <v>1561</v>
      </c>
      <c r="C619" s="26"/>
      <c r="D619" s="7"/>
      <c r="E619" s="32"/>
      <c r="F619" s="5"/>
      <c r="G619" s="291" t="s">
        <v>177</v>
      </c>
      <c r="H619" s="76" t="s">
        <v>2163</v>
      </c>
      <c r="I619" s="703"/>
      <c r="J619" s="9"/>
      <c r="K619" s="732"/>
      <c r="L619" s="733"/>
      <c r="M619" s="3"/>
      <c r="N619" s="3"/>
      <c r="O619" s="32"/>
    </row>
    <row r="620" spans="1:15" ht="24.75" hidden="1">
      <c r="A620" s="25" t="s">
        <v>1561</v>
      </c>
      <c r="B620" s="25" t="s">
        <v>1561</v>
      </c>
      <c r="C620" s="307" t="s">
        <v>1575</v>
      </c>
      <c r="D620" s="309"/>
      <c r="E620" s="310"/>
      <c r="F620" s="311"/>
      <c r="G620" s="311"/>
      <c r="H620" s="308"/>
      <c r="I620" s="312"/>
      <c r="J620" s="312"/>
      <c r="K620" s="515"/>
      <c r="L620" s="516"/>
      <c r="M620" s="308"/>
      <c r="N620" s="313"/>
      <c r="O620" s="310"/>
    </row>
    <row r="621" spans="1:15" hidden="1">
      <c r="A621" s="25" t="s">
        <v>1561</v>
      </c>
      <c r="B621" s="25" t="s">
        <v>1561</v>
      </c>
      <c r="C621" s="26"/>
      <c r="D621" s="7"/>
      <c r="E621" s="33"/>
      <c r="F621" s="16"/>
      <c r="G621" s="16"/>
      <c r="H621" s="17" t="s">
        <v>2065</v>
      </c>
      <c r="I621" s="18"/>
      <c r="J621" s="18"/>
      <c r="K621" s="517"/>
      <c r="L621" s="518"/>
      <c r="M621" s="19" t="s">
        <v>309</v>
      </c>
      <c r="N621" s="19"/>
      <c r="O621" s="33"/>
    </row>
    <row r="622" spans="1:15" hidden="1">
      <c r="A622" s="25" t="s">
        <v>1561</v>
      </c>
      <c r="B622" s="25" t="s">
        <v>1561</v>
      </c>
      <c r="C622" s="26"/>
      <c r="D622" s="7"/>
      <c r="E622" s="33"/>
      <c r="F622" s="16"/>
      <c r="G622" s="16"/>
      <c r="H622" s="17" t="s">
        <v>2066</v>
      </c>
      <c r="I622" s="18"/>
      <c r="J622" s="18"/>
      <c r="K622" s="517"/>
      <c r="L622" s="518"/>
      <c r="M622" s="19"/>
      <c r="N622" s="19"/>
      <c r="O622" s="33"/>
    </row>
    <row r="623" spans="1:15" hidden="1">
      <c r="A623" s="25" t="s">
        <v>1561</v>
      </c>
      <c r="B623" s="25" t="s">
        <v>1561</v>
      </c>
      <c r="C623" s="32" t="s">
        <v>347</v>
      </c>
      <c r="D623" s="7" t="s">
        <v>171</v>
      </c>
      <c r="E623" s="31">
        <f>E616+1</f>
        <v>56</v>
      </c>
      <c r="F623" s="27"/>
      <c r="G623" s="27"/>
      <c r="H623" s="15" t="s">
        <v>2067</v>
      </c>
      <c r="I623" s="28"/>
      <c r="J623" s="28"/>
      <c r="K623" s="797" t="s">
        <v>1628</v>
      </c>
      <c r="L623" s="798"/>
      <c r="M623" s="78"/>
      <c r="N623" s="15" t="s">
        <v>1771</v>
      </c>
      <c r="O623" s="31">
        <v>52</v>
      </c>
    </row>
    <row r="624" spans="1:15" hidden="1">
      <c r="A624" s="25" t="s">
        <v>1561</v>
      </c>
      <c r="B624" s="25" t="s">
        <v>1561</v>
      </c>
      <c r="C624" s="32"/>
      <c r="D624" s="7"/>
      <c r="E624" s="32"/>
      <c r="F624" s="5"/>
      <c r="G624" s="5"/>
      <c r="H624" s="14" t="s">
        <v>0</v>
      </c>
      <c r="I624" s="8"/>
      <c r="J624" s="8"/>
      <c r="K624" s="513"/>
      <c r="L624" s="514"/>
      <c r="M624" s="80"/>
      <c r="N624" s="14"/>
      <c r="O624" s="32"/>
    </row>
    <row r="625" spans="1:15" hidden="1">
      <c r="A625" s="25" t="s">
        <v>1561</v>
      </c>
      <c r="B625" s="25" t="s">
        <v>1561</v>
      </c>
      <c r="C625" s="32"/>
      <c r="D625" s="7"/>
      <c r="E625" s="32"/>
      <c r="F625" s="5"/>
      <c r="G625" s="5" t="s">
        <v>36</v>
      </c>
      <c r="H625" s="2" t="s">
        <v>419</v>
      </c>
      <c r="I625" s="9"/>
      <c r="J625" s="9"/>
      <c r="K625" s="511"/>
      <c r="L625" s="512"/>
      <c r="M625" s="3"/>
      <c r="N625" s="3"/>
      <c r="O625" s="32"/>
    </row>
    <row r="626" spans="1:15" hidden="1">
      <c r="A626" s="25" t="s">
        <v>1561</v>
      </c>
      <c r="B626" s="25" t="s">
        <v>1561</v>
      </c>
      <c r="C626" s="32"/>
      <c r="D626" s="7"/>
      <c r="E626" s="32"/>
      <c r="F626" s="5"/>
      <c r="G626" s="5" t="s">
        <v>37</v>
      </c>
      <c r="H626" s="2" t="s">
        <v>425</v>
      </c>
      <c r="I626" s="9"/>
      <c r="J626" s="9"/>
      <c r="K626" s="511"/>
      <c r="L626" s="512"/>
      <c r="M626" s="3"/>
      <c r="N626" s="3"/>
      <c r="O626" s="32"/>
    </row>
    <row r="627" spans="1:15" hidden="1">
      <c r="A627" s="25" t="s">
        <v>1561</v>
      </c>
      <c r="B627" s="25" t="s">
        <v>1561</v>
      </c>
      <c r="C627" s="32"/>
      <c r="D627" s="7"/>
      <c r="E627" s="32"/>
      <c r="F627" s="5"/>
      <c r="G627" s="5" t="s">
        <v>38</v>
      </c>
      <c r="H627" s="2" t="s">
        <v>426</v>
      </c>
      <c r="I627" s="9"/>
      <c r="J627" s="9"/>
      <c r="K627" s="511"/>
      <c r="L627" s="512"/>
      <c r="M627" s="3"/>
      <c r="N627" s="3"/>
      <c r="O627" s="32"/>
    </row>
    <row r="628" spans="1:15" hidden="1">
      <c r="A628" s="25" t="s">
        <v>1561</v>
      </c>
      <c r="B628" s="25" t="s">
        <v>1561</v>
      </c>
      <c r="C628" s="32"/>
      <c r="D628" s="7"/>
      <c r="E628" s="32"/>
      <c r="F628" s="5"/>
      <c r="G628" s="5" t="s">
        <v>39</v>
      </c>
      <c r="H628" s="2" t="s">
        <v>427</v>
      </c>
      <c r="I628" s="9"/>
      <c r="J628" s="9"/>
      <c r="K628" s="511"/>
      <c r="L628" s="512"/>
      <c r="M628" s="3"/>
      <c r="N628" s="3"/>
      <c r="O628" s="32"/>
    </row>
    <row r="629" spans="1:15" hidden="1">
      <c r="A629" s="25" t="s">
        <v>1561</v>
      </c>
      <c r="B629" s="25" t="s">
        <v>1561</v>
      </c>
      <c r="C629" s="32"/>
      <c r="D629" s="7"/>
      <c r="E629" s="32"/>
      <c r="F629" s="5"/>
      <c r="G629" s="5" t="s">
        <v>40</v>
      </c>
      <c r="H629" s="2" t="s">
        <v>420</v>
      </c>
      <c r="I629" s="9"/>
      <c r="J629" s="9"/>
      <c r="K629" s="511"/>
      <c r="L629" s="512"/>
      <c r="M629" s="3"/>
      <c r="N629" s="3"/>
      <c r="O629" s="32"/>
    </row>
    <row r="630" spans="1:15" ht="30" hidden="1">
      <c r="A630" s="25" t="s">
        <v>1561</v>
      </c>
      <c r="B630" s="25" t="s">
        <v>1561</v>
      </c>
      <c r="C630" s="2" t="s">
        <v>26</v>
      </c>
      <c r="D630" s="7" t="s">
        <v>171</v>
      </c>
      <c r="E630" s="31">
        <f>E623+1</f>
        <v>57</v>
      </c>
      <c r="F630" s="27"/>
      <c r="G630" s="27"/>
      <c r="H630" s="15" t="s">
        <v>2068</v>
      </c>
      <c r="I630" s="28"/>
      <c r="J630" s="28"/>
      <c r="K630" s="797" t="s">
        <v>284</v>
      </c>
      <c r="L630" s="798"/>
      <c r="M630" s="15"/>
      <c r="N630" s="15" t="s">
        <v>1775</v>
      </c>
      <c r="O630" s="31">
        <v>53</v>
      </c>
    </row>
    <row r="631" spans="1:15" hidden="1">
      <c r="A631" s="25" t="s">
        <v>1561</v>
      </c>
      <c r="B631" s="25" t="s">
        <v>1561</v>
      </c>
      <c r="C631" s="26"/>
      <c r="D631" s="7"/>
      <c r="E631" s="32"/>
      <c r="F631" s="5"/>
      <c r="G631" s="5"/>
      <c r="H631" s="4" t="s">
        <v>0</v>
      </c>
      <c r="I631" s="13"/>
      <c r="J631" s="13"/>
      <c r="K631" s="513"/>
      <c r="L631" s="514"/>
      <c r="M631" s="14"/>
      <c r="N631" s="14"/>
      <c r="O631" s="32"/>
    </row>
    <row r="632" spans="1:15" hidden="1">
      <c r="A632" s="25" t="s">
        <v>1561</v>
      </c>
      <c r="B632" s="25" t="s">
        <v>1561</v>
      </c>
      <c r="C632" s="26"/>
      <c r="D632" s="7"/>
      <c r="E632" s="32"/>
      <c r="F632" s="5"/>
      <c r="G632" s="5" t="s">
        <v>36</v>
      </c>
      <c r="H632" s="2" t="s">
        <v>1252</v>
      </c>
      <c r="I632" s="9"/>
      <c r="J632" s="9"/>
      <c r="K632" s="511"/>
      <c r="L632" s="512"/>
      <c r="M632" s="56"/>
      <c r="N632" s="56"/>
      <c r="O632" s="32"/>
    </row>
    <row r="633" spans="1:15" hidden="1">
      <c r="A633" s="25" t="s">
        <v>1561</v>
      </c>
      <c r="B633" s="25" t="s">
        <v>1561</v>
      </c>
      <c r="C633" s="26"/>
      <c r="D633" s="7"/>
      <c r="E633" s="32"/>
      <c r="F633" s="5"/>
      <c r="G633" s="5" t="s">
        <v>37</v>
      </c>
      <c r="H633" s="2" t="s">
        <v>1253</v>
      </c>
      <c r="I633" s="9"/>
      <c r="J633" s="9"/>
      <c r="K633" s="511"/>
      <c r="L633" s="512"/>
      <c r="M633" s="3"/>
      <c r="N633" s="3"/>
      <c r="O633" s="32"/>
    </row>
    <row r="634" spans="1:15" hidden="1">
      <c r="A634" s="25" t="s">
        <v>1561</v>
      </c>
      <c r="B634" s="25" t="s">
        <v>1561</v>
      </c>
      <c r="C634" s="26"/>
      <c r="D634" s="7"/>
      <c r="E634" s="32"/>
      <c r="F634" s="5"/>
      <c r="G634" s="5" t="s">
        <v>14</v>
      </c>
      <c r="H634" s="2" t="s">
        <v>254</v>
      </c>
      <c r="I634" s="9"/>
      <c r="J634" s="9"/>
      <c r="K634" s="511"/>
      <c r="L634" s="512"/>
      <c r="M634" s="3"/>
      <c r="N634" s="3"/>
      <c r="O634" s="32"/>
    </row>
    <row r="635" spans="1:15" hidden="1">
      <c r="A635" s="25" t="s">
        <v>1561</v>
      </c>
      <c r="B635" s="25" t="s">
        <v>1561</v>
      </c>
      <c r="C635" s="26"/>
      <c r="D635" s="7"/>
      <c r="E635" s="32"/>
      <c r="F635" s="5"/>
      <c r="G635" s="5" t="s">
        <v>15</v>
      </c>
      <c r="H635" s="2" t="s">
        <v>1254</v>
      </c>
      <c r="I635" s="9"/>
      <c r="J635" s="9"/>
      <c r="K635" s="511"/>
      <c r="L635" s="512"/>
      <c r="M635" s="3"/>
      <c r="N635" s="3"/>
      <c r="O635" s="32"/>
    </row>
    <row r="636" spans="1:15" hidden="1">
      <c r="A636" s="25" t="s">
        <v>1561</v>
      </c>
      <c r="B636" s="25" t="s">
        <v>1561</v>
      </c>
      <c r="C636" s="26"/>
      <c r="D636" s="7"/>
      <c r="E636" s="32"/>
      <c r="F636" s="5"/>
      <c r="G636" s="5" t="s">
        <v>16</v>
      </c>
      <c r="H636" s="2" t="s">
        <v>1255</v>
      </c>
      <c r="I636" s="9"/>
      <c r="J636" s="9"/>
      <c r="K636" s="511"/>
      <c r="L636" s="512"/>
      <c r="M636" s="3"/>
      <c r="N636" s="3"/>
      <c r="O636" s="32"/>
    </row>
    <row r="637" spans="1:15" ht="30" hidden="1">
      <c r="A637" s="25" t="s">
        <v>1561</v>
      </c>
      <c r="B637" s="25" t="s">
        <v>1561</v>
      </c>
      <c r="C637" s="570" t="s">
        <v>25</v>
      </c>
      <c r="D637" s="7" t="s">
        <v>227</v>
      </c>
      <c r="E637" s="31">
        <f>E630+1</f>
        <v>58</v>
      </c>
      <c r="F637" s="27"/>
      <c r="G637" s="27"/>
      <c r="H637" s="29" t="s">
        <v>2069</v>
      </c>
      <c r="I637" s="28"/>
      <c r="J637" s="28"/>
      <c r="K637" s="797" t="s">
        <v>284</v>
      </c>
      <c r="L637" s="798"/>
      <c r="M637" s="15"/>
      <c r="N637" s="15" t="s">
        <v>1256</v>
      </c>
      <c r="O637" s="31">
        <v>54</v>
      </c>
    </row>
    <row r="638" spans="1:15" hidden="1">
      <c r="A638" s="25" t="s">
        <v>1561</v>
      </c>
      <c r="B638" s="25" t="s">
        <v>1561</v>
      </c>
      <c r="C638" s="2"/>
      <c r="D638" s="7"/>
      <c r="E638" s="32"/>
      <c r="F638" s="5"/>
      <c r="G638" s="5"/>
      <c r="H638" s="14" t="s">
        <v>173</v>
      </c>
      <c r="I638" s="8"/>
      <c r="J638" s="8"/>
      <c r="K638" s="513"/>
      <c r="L638" s="514"/>
      <c r="M638" s="4" t="s">
        <v>1257</v>
      </c>
      <c r="N638" s="84"/>
      <c r="O638" s="32"/>
    </row>
    <row r="639" spans="1:15" hidden="1">
      <c r="A639" s="25" t="s">
        <v>1561</v>
      </c>
      <c r="B639" s="25" t="s">
        <v>1561</v>
      </c>
      <c r="C639" s="26"/>
      <c r="D639" s="7"/>
      <c r="E639" s="32"/>
      <c r="F639" s="5"/>
      <c r="G639" s="5" t="s">
        <v>36</v>
      </c>
      <c r="H639" s="2" t="s">
        <v>1258</v>
      </c>
      <c r="I639" s="9"/>
      <c r="J639" s="9"/>
      <c r="K639" s="799" t="s">
        <v>1259</v>
      </c>
      <c r="L639" s="808"/>
      <c r="M639" s="2" t="s">
        <v>1260</v>
      </c>
      <c r="N639" s="56"/>
      <c r="O639" s="32"/>
    </row>
    <row r="640" spans="1:15" hidden="1">
      <c r="A640" s="25" t="s">
        <v>1561</v>
      </c>
      <c r="B640" s="25" t="s">
        <v>1561</v>
      </c>
      <c r="C640" s="26"/>
      <c r="D640" s="7"/>
      <c r="E640" s="32"/>
      <c r="F640" s="5"/>
      <c r="G640" s="5" t="s">
        <v>37</v>
      </c>
      <c r="H640" s="2" t="s">
        <v>1261</v>
      </c>
      <c r="I640" s="9"/>
      <c r="J640" s="9"/>
      <c r="K640" s="799" t="s">
        <v>1262</v>
      </c>
      <c r="L640" s="808"/>
      <c r="M640" s="2" t="s">
        <v>1263</v>
      </c>
      <c r="N640" s="56"/>
      <c r="O640" s="32"/>
    </row>
    <row r="641" spans="1:16" hidden="1">
      <c r="A641" s="25" t="s">
        <v>1561</v>
      </c>
      <c r="B641" s="25" t="s">
        <v>1561</v>
      </c>
      <c r="C641" s="26"/>
      <c r="D641" s="7"/>
      <c r="E641" s="32"/>
      <c r="F641" s="5"/>
      <c r="G641" s="5" t="s">
        <v>38</v>
      </c>
      <c r="H641" s="2" t="s">
        <v>1264</v>
      </c>
      <c r="I641" s="9"/>
      <c r="J641" s="9"/>
      <c r="K641" s="799" t="s">
        <v>1259</v>
      </c>
      <c r="L641" s="808"/>
      <c r="M641" s="2" t="s">
        <v>1260</v>
      </c>
      <c r="N641" s="56"/>
      <c r="O641" s="32"/>
    </row>
    <row r="642" spans="1:16" hidden="1">
      <c r="A642" s="25" t="s">
        <v>1561</v>
      </c>
      <c r="B642" s="25" t="s">
        <v>1561</v>
      </c>
      <c r="C642" s="26"/>
      <c r="D642" s="7"/>
      <c r="E642" s="32"/>
      <c r="F642" s="5"/>
      <c r="G642" s="5" t="s">
        <v>39</v>
      </c>
      <c r="H642" s="2" t="s">
        <v>1265</v>
      </c>
      <c r="I642" s="9"/>
      <c r="J642" s="9"/>
      <c r="K642" s="799" t="s">
        <v>1262</v>
      </c>
      <c r="L642" s="808"/>
      <c r="M642" s="2" t="s">
        <v>1263</v>
      </c>
      <c r="N642" s="56"/>
      <c r="O642" s="32"/>
    </row>
    <row r="643" spans="1:16" hidden="1">
      <c r="A643" s="25" t="s">
        <v>1561</v>
      </c>
      <c r="B643" s="25" t="s">
        <v>1561</v>
      </c>
      <c r="C643" s="26"/>
      <c r="D643" s="7"/>
      <c r="E643" s="32"/>
      <c r="F643" s="5"/>
      <c r="G643" s="5" t="s">
        <v>40</v>
      </c>
      <c r="H643" s="2" t="s">
        <v>1777</v>
      </c>
      <c r="I643" s="9"/>
      <c r="J643" s="9"/>
      <c r="K643" s="511"/>
      <c r="L643" s="512"/>
      <c r="M643" s="3"/>
      <c r="N643" s="3"/>
      <c r="O643" s="32"/>
    </row>
    <row r="644" spans="1:16" hidden="1">
      <c r="A644" s="25" t="s">
        <v>1561</v>
      </c>
      <c r="B644" s="25" t="s">
        <v>1561</v>
      </c>
      <c r="C644" s="26"/>
      <c r="D644" s="7"/>
      <c r="E644" s="32"/>
      <c r="F644" s="5"/>
      <c r="G644" s="5" t="s">
        <v>41</v>
      </c>
      <c r="H644" s="2" t="s">
        <v>1266</v>
      </c>
      <c r="I644" s="9"/>
      <c r="J644" s="9"/>
      <c r="K644" s="511"/>
      <c r="L644" s="512"/>
      <c r="M644" s="3"/>
      <c r="N644" s="3"/>
      <c r="O644" s="32"/>
    </row>
    <row r="645" spans="1:16" hidden="1">
      <c r="A645" s="25" t="s">
        <v>1561</v>
      </c>
      <c r="B645" s="25" t="s">
        <v>1561</v>
      </c>
      <c r="C645" s="26"/>
      <c r="D645" s="7"/>
      <c r="E645" s="32"/>
      <c r="F645" s="5"/>
      <c r="G645" s="5" t="s">
        <v>18</v>
      </c>
      <c r="H645" s="2" t="s">
        <v>1267</v>
      </c>
      <c r="I645" s="9"/>
      <c r="J645" s="9"/>
      <c r="K645" s="511"/>
      <c r="L645" s="512"/>
      <c r="M645" s="3"/>
      <c r="N645" s="3"/>
      <c r="O645" s="32"/>
    </row>
    <row r="646" spans="1:16" hidden="1">
      <c r="A646" s="25" t="s">
        <v>1561</v>
      </c>
      <c r="B646" s="25" t="s">
        <v>1561</v>
      </c>
      <c r="C646" s="26"/>
      <c r="D646" s="7"/>
      <c r="E646" s="32"/>
      <c r="F646" s="5"/>
      <c r="G646" s="5" t="s">
        <v>19</v>
      </c>
      <c r="H646" s="2" t="s">
        <v>1268</v>
      </c>
      <c r="I646" s="9"/>
      <c r="J646" s="9"/>
      <c r="K646" s="511"/>
      <c r="L646" s="512"/>
      <c r="M646" s="3"/>
      <c r="N646" s="85"/>
      <c r="O646" s="32"/>
    </row>
    <row r="647" spans="1:16" hidden="1">
      <c r="A647" s="25" t="s">
        <v>1561</v>
      </c>
      <c r="B647" s="25" t="s">
        <v>1561</v>
      </c>
      <c r="C647" s="26"/>
      <c r="D647" s="7"/>
      <c r="E647" s="32"/>
      <c r="F647" s="5"/>
      <c r="G647" s="5" t="s">
        <v>20</v>
      </c>
      <c r="H647" s="2" t="s">
        <v>1269</v>
      </c>
      <c r="I647" s="9"/>
      <c r="J647" s="9"/>
      <c r="K647" s="511"/>
      <c r="L647" s="512"/>
      <c r="M647" s="3"/>
      <c r="N647" s="85"/>
      <c r="O647" s="32"/>
    </row>
    <row r="648" spans="1:16" hidden="1">
      <c r="A648" s="25" t="s">
        <v>1561</v>
      </c>
      <c r="B648" s="25" t="s">
        <v>1561</v>
      </c>
      <c r="C648" s="26"/>
      <c r="D648" s="7"/>
      <c r="E648" s="32"/>
      <c r="F648" s="5"/>
      <c r="G648" s="5" t="s">
        <v>21</v>
      </c>
      <c r="H648" s="2" t="s">
        <v>1270</v>
      </c>
      <c r="I648" s="9"/>
      <c r="J648" s="9"/>
      <c r="K648" s="511"/>
      <c r="L648" s="512"/>
      <c r="M648" s="3"/>
      <c r="N648" s="3"/>
      <c r="O648" s="32"/>
    </row>
    <row r="649" spans="1:16" hidden="1">
      <c r="A649" s="25" t="s">
        <v>1561</v>
      </c>
      <c r="B649" s="25" t="s">
        <v>1561</v>
      </c>
      <c r="C649" s="26"/>
      <c r="D649" s="7"/>
      <c r="E649" s="32"/>
      <c r="F649" s="5"/>
      <c r="G649" s="681"/>
      <c r="H649" s="682" t="s">
        <v>1569</v>
      </c>
      <c r="I649" s="9"/>
      <c r="J649" s="9"/>
      <c r="K649" s="511"/>
      <c r="L649" s="512"/>
      <c r="M649" s="2"/>
      <c r="N649" s="2"/>
      <c r="O649" s="32"/>
    </row>
    <row r="650" spans="1:16" hidden="1">
      <c r="A650" s="25" t="s">
        <v>1561</v>
      </c>
      <c r="B650" s="25" t="s">
        <v>1561</v>
      </c>
      <c r="C650" s="26"/>
      <c r="D650" s="7"/>
      <c r="E650" s="32"/>
      <c r="F650" s="5"/>
      <c r="G650" s="5" t="s">
        <v>1540</v>
      </c>
      <c r="H650" s="2" t="s">
        <v>200</v>
      </c>
      <c r="I650" s="9"/>
      <c r="J650" s="9" t="s">
        <v>8</v>
      </c>
      <c r="K650" s="511"/>
      <c r="L650" s="512"/>
      <c r="M650" s="3"/>
      <c r="N650" s="3"/>
      <c r="O650" s="32"/>
    </row>
    <row r="651" spans="1:16" ht="75">
      <c r="A651" s="704" t="s">
        <v>1561</v>
      </c>
      <c r="B651" s="704" t="s">
        <v>1561</v>
      </c>
      <c r="C651" s="76"/>
      <c r="D651" s="705" t="s">
        <v>227</v>
      </c>
      <c r="E651" s="706">
        <f>E637+1</f>
        <v>59</v>
      </c>
      <c r="F651" s="707"/>
      <c r="G651" s="707"/>
      <c r="H651" s="29" t="s">
        <v>2070</v>
      </c>
      <c r="I651" s="28"/>
      <c r="J651" s="28"/>
      <c r="K651" s="797" t="s">
        <v>284</v>
      </c>
      <c r="L651" s="798"/>
      <c r="M651" s="15"/>
      <c r="N651" s="15" t="s">
        <v>2152</v>
      </c>
      <c r="O651" s="31">
        <v>55</v>
      </c>
      <c r="P651" s="745"/>
    </row>
    <row r="652" spans="1:16">
      <c r="A652" s="704" t="s">
        <v>1561</v>
      </c>
      <c r="B652" s="704" t="s">
        <v>1561</v>
      </c>
      <c r="C652" s="76"/>
      <c r="D652" s="705"/>
      <c r="E652" s="708"/>
      <c r="F652" s="291"/>
      <c r="G652" s="291"/>
      <c r="H652" s="83" t="s">
        <v>173</v>
      </c>
      <c r="I652" s="4"/>
      <c r="J652" s="4"/>
      <c r="K652" s="513"/>
      <c r="L652" s="514"/>
      <c r="M652" s="4"/>
      <c r="N652" s="4"/>
      <c r="O652" s="32"/>
      <c r="P652" s="745"/>
    </row>
    <row r="653" spans="1:16">
      <c r="A653" s="704" t="s">
        <v>1561</v>
      </c>
      <c r="B653" s="704" t="s">
        <v>1561</v>
      </c>
      <c r="C653" s="702"/>
      <c r="D653" s="705"/>
      <c r="E653" s="708"/>
      <c r="F653" s="291"/>
      <c r="G653" s="291" t="s">
        <v>9</v>
      </c>
      <c r="H653" s="76" t="s">
        <v>1977</v>
      </c>
      <c r="I653" s="9"/>
      <c r="J653" s="9"/>
      <c r="K653" s="511"/>
      <c r="L653" s="512"/>
      <c r="M653" s="2"/>
      <c r="N653" s="2" t="s">
        <v>1976</v>
      </c>
      <c r="O653" s="32"/>
      <c r="P653" s="745"/>
    </row>
    <row r="654" spans="1:16">
      <c r="A654" s="704" t="s">
        <v>1561</v>
      </c>
      <c r="B654" s="704" t="s">
        <v>1561</v>
      </c>
      <c r="C654" s="702"/>
      <c r="D654" s="705"/>
      <c r="E654" s="708"/>
      <c r="F654" s="291"/>
      <c r="G654" s="291" t="s">
        <v>36</v>
      </c>
      <c r="H654" s="76" t="s">
        <v>1962</v>
      </c>
      <c r="I654" s="9"/>
      <c r="J654" s="9"/>
      <c r="K654" s="511"/>
      <c r="L654" s="512"/>
      <c r="M654" s="2"/>
      <c r="N654" s="2" t="s">
        <v>242</v>
      </c>
      <c r="O654" s="32"/>
      <c r="P654" s="745"/>
    </row>
    <row r="655" spans="1:16">
      <c r="A655" s="704" t="s">
        <v>1561</v>
      </c>
      <c r="B655" s="704" t="s">
        <v>1561</v>
      </c>
      <c r="C655" s="702"/>
      <c r="D655" s="705"/>
      <c r="E655" s="708"/>
      <c r="F655" s="291"/>
      <c r="G655" s="291" t="s">
        <v>37</v>
      </c>
      <c r="H655" s="76" t="s">
        <v>1965</v>
      </c>
      <c r="I655" s="9"/>
      <c r="J655" s="9"/>
      <c r="K655" s="511"/>
      <c r="L655" s="512"/>
      <c r="M655" s="2"/>
      <c r="N655" s="2" t="s">
        <v>1570</v>
      </c>
      <c r="O655" s="32"/>
      <c r="P655" s="745"/>
    </row>
    <row r="656" spans="1:16" ht="30">
      <c r="A656" s="704" t="s">
        <v>1561</v>
      </c>
      <c r="B656" s="704" t="s">
        <v>1561</v>
      </c>
      <c r="C656" s="702"/>
      <c r="D656" s="705"/>
      <c r="E656" s="708"/>
      <c r="F656" s="291"/>
      <c r="G656" s="291"/>
      <c r="H656" s="76" t="s">
        <v>1804</v>
      </c>
      <c r="I656" s="9"/>
      <c r="J656" s="9"/>
      <c r="K656" s="511"/>
      <c r="L656" s="512"/>
      <c r="M656" s="2"/>
      <c r="N656" s="2"/>
      <c r="O656" s="32"/>
      <c r="P656" s="745"/>
    </row>
    <row r="657" spans="1:16">
      <c r="A657" s="704" t="s">
        <v>1561</v>
      </c>
      <c r="B657" s="704" t="s">
        <v>1561</v>
      </c>
      <c r="C657" s="702"/>
      <c r="D657" s="705"/>
      <c r="E657" s="708"/>
      <c r="F657" s="291"/>
      <c r="G657" s="291" t="s">
        <v>9</v>
      </c>
      <c r="H657" s="76" t="s">
        <v>1978</v>
      </c>
      <c r="I657" s="9"/>
      <c r="J657" s="9"/>
      <c r="K657" s="511"/>
      <c r="L657" s="512"/>
      <c r="M657" s="2"/>
      <c r="N657" s="2" t="s">
        <v>1976</v>
      </c>
      <c r="O657" s="32"/>
      <c r="P657" s="745"/>
    </row>
    <row r="658" spans="1:16" s="601" customFormat="1" ht="30">
      <c r="A658" s="704" t="s">
        <v>1561</v>
      </c>
      <c r="B658" s="704" t="s">
        <v>1561</v>
      </c>
      <c r="C658" s="702"/>
      <c r="D658" s="705"/>
      <c r="E658" s="708"/>
      <c r="F658" s="291"/>
      <c r="G658" s="291" t="s">
        <v>38</v>
      </c>
      <c r="H658" s="702" t="s">
        <v>2046</v>
      </c>
      <c r="I658" s="9"/>
      <c r="J658" s="9"/>
      <c r="K658" s="511"/>
      <c r="L658" s="512"/>
      <c r="M658" s="2"/>
      <c r="N658" s="2" t="s">
        <v>2008</v>
      </c>
      <c r="O658" s="32"/>
      <c r="P658" s="745"/>
    </row>
    <row r="659" spans="1:16" s="601" customFormat="1">
      <c r="A659" s="704" t="s">
        <v>1561</v>
      </c>
      <c r="B659" s="704" t="s">
        <v>1561</v>
      </c>
      <c r="C659" s="702"/>
      <c r="D659" s="705"/>
      <c r="E659" s="708"/>
      <c r="F659" s="291"/>
      <c r="G659" s="291" t="s">
        <v>39</v>
      </c>
      <c r="H659" s="702" t="s">
        <v>2047</v>
      </c>
      <c r="I659" s="9"/>
      <c r="J659" s="9"/>
      <c r="K659" s="511"/>
      <c r="L659" s="512"/>
      <c r="M659" s="2"/>
      <c r="N659" s="30"/>
      <c r="O659" s="32"/>
      <c r="P659" s="745"/>
    </row>
    <row r="660" spans="1:16">
      <c r="A660" s="704" t="s">
        <v>1561</v>
      </c>
      <c r="B660" s="704" t="s">
        <v>1561</v>
      </c>
      <c r="C660" s="702"/>
      <c r="D660" s="705"/>
      <c r="E660" s="708"/>
      <c r="F660" s="291"/>
      <c r="G660" s="291" t="s">
        <v>9</v>
      </c>
      <c r="H660" s="76"/>
      <c r="I660" s="9"/>
      <c r="J660" s="9"/>
      <c r="K660" s="511"/>
      <c r="L660" s="512"/>
      <c r="M660" s="2"/>
      <c r="N660" s="2" t="s">
        <v>1976</v>
      </c>
      <c r="O660" s="32"/>
      <c r="P660" s="745"/>
    </row>
    <row r="661" spans="1:16">
      <c r="A661" s="704"/>
      <c r="B661" s="704"/>
      <c r="C661" s="702"/>
      <c r="D661" s="705"/>
      <c r="E661" s="708"/>
      <c r="F661" s="291"/>
      <c r="G661" s="291" t="s">
        <v>40</v>
      </c>
      <c r="H661" s="76" t="s">
        <v>2045</v>
      </c>
      <c r="I661" s="9"/>
      <c r="J661" s="9" t="s">
        <v>8</v>
      </c>
      <c r="K661" s="511"/>
      <c r="L661" s="512"/>
      <c r="M661" s="2"/>
      <c r="N661" s="2"/>
      <c r="O661" s="32"/>
      <c r="P661" s="745"/>
    </row>
    <row r="662" spans="1:16" ht="30">
      <c r="A662" s="25" t="s">
        <v>1561</v>
      </c>
      <c r="B662" s="25" t="s">
        <v>1561</v>
      </c>
      <c r="C662" s="2" t="s">
        <v>1516</v>
      </c>
      <c r="D662" s="7" t="s">
        <v>227</v>
      </c>
      <c r="E662" s="31">
        <f>E651+1</f>
        <v>60</v>
      </c>
      <c r="F662" s="27"/>
      <c r="G662" s="27"/>
      <c r="H662" s="29" t="s">
        <v>2069</v>
      </c>
      <c r="I662" s="28"/>
      <c r="J662" s="28"/>
      <c r="K662" s="797" t="s">
        <v>284</v>
      </c>
      <c r="L662" s="798"/>
      <c r="M662" s="15"/>
      <c r="N662" s="15" t="s">
        <v>1776</v>
      </c>
      <c r="O662" s="31">
        <v>56</v>
      </c>
      <c r="P662" s="745"/>
    </row>
    <row r="663" spans="1:16">
      <c r="A663" s="25" t="s">
        <v>1561</v>
      </c>
      <c r="B663" s="25" t="s">
        <v>1561</v>
      </c>
      <c r="C663" s="2"/>
      <c r="D663" s="7"/>
      <c r="E663" s="32"/>
      <c r="F663" s="5"/>
      <c r="G663" s="5"/>
      <c r="H663" s="14" t="s">
        <v>173</v>
      </c>
      <c r="I663" s="14"/>
      <c r="J663" s="14"/>
      <c r="K663" s="513"/>
      <c r="L663" s="514"/>
      <c r="M663" s="14"/>
      <c r="N663" s="14" t="s">
        <v>242</v>
      </c>
      <c r="O663" s="32"/>
      <c r="P663" s="745"/>
    </row>
    <row r="664" spans="1:16">
      <c r="A664" s="25" t="s">
        <v>1561</v>
      </c>
      <c r="B664" s="25" t="s">
        <v>1561</v>
      </c>
      <c r="C664" s="26"/>
      <c r="D664" s="7"/>
      <c r="E664" s="32"/>
      <c r="F664" s="5"/>
      <c r="G664" s="600" t="s">
        <v>36</v>
      </c>
      <c r="H664" s="597" t="s">
        <v>2170</v>
      </c>
      <c r="I664" s="9"/>
      <c r="J664" s="9"/>
      <c r="K664" s="511"/>
      <c r="L664" s="512"/>
      <c r="M664" s="2"/>
      <c r="N664" s="2"/>
      <c r="O664" s="32"/>
      <c r="P664" s="745"/>
    </row>
    <row r="665" spans="1:16">
      <c r="A665" s="25" t="s">
        <v>1561</v>
      </c>
      <c r="B665" s="25" t="s">
        <v>1561</v>
      </c>
      <c r="C665" s="26"/>
      <c r="D665" s="7"/>
      <c r="E665" s="32"/>
      <c r="F665" s="5"/>
      <c r="G665" s="600" t="s">
        <v>37</v>
      </c>
      <c r="H665" s="597" t="s">
        <v>2171</v>
      </c>
      <c r="I665" s="9"/>
      <c r="J665" s="9"/>
      <c r="K665" s="511"/>
      <c r="L665" s="512"/>
      <c r="M665" s="3"/>
      <c r="N665" s="3"/>
      <c r="O665" s="32"/>
      <c r="P665" s="745"/>
    </row>
    <row r="666" spans="1:16" ht="30">
      <c r="A666" s="25" t="s">
        <v>1561</v>
      </c>
      <c r="B666" s="25" t="s">
        <v>1561</v>
      </c>
      <c r="C666" s="26"/>
      <c r="D666" s="7"/>
      <c r="E666" s="32"/>
      <c r="F666" s="5"/>
      <c r="G666" s="600"/>
      <c r="H666" s="597" t="s">
        <v>2174</v>
      </c>
      <c r="I666" s="9"/>
      <c r="J666" s="9"/>
      <c r="K666" s="511"/>
      <c r="L666" s="512"/>
      <c r="M666" s="3"/>
      <c r="N666" s="3"/>
      <c r="O666" s="32"/>
      <c r="P666" s="745"/>
    </row>
    <row r="667" spans="1:16">
      <c r="A667" s="25" t="s">
        <v>1561</v>
      </c>
      <c r="B667" s="25" t="s">
        <v>1561</v>
      </c>
      <c r="C667" s="26"/>
      <c r="D667" s="7"/>
      <c r="E667" s="32"/>
      <c r="F667" s="5"/>
      <c r="G667" s="600" t="s">
        <v>38</v>
      </c>
      <c r="H667" s="597" t="s">
        <v>2172</v>
      </c>
      <c r="I667" s="9"/>
      <c r="J667" s="9"/>
      <c r="K667" s="511"/>
      <c r="L667" s="512"/>
      <c r="M667" s="3"/>
      <c r="N667" s="3"/>
      <c r="O667" s="32"/>
      <c r="P667" s="745"/>
    </row>
    <row r="668" spans="1:16">
      <c r="A668" s="25" t="s">
        <v>1561</v>
      </c>
      <c r="B668" s="25" t="s">
        <v>1561</v>
      </c>
      <c r="C668" s="26"/>
      <c r="D668" s="7"/>
      <c r="E668" s="32"/>
      <c r="F668" s="5"/>
      <c r="G668" s="600" t="s">
        <v>39</v>
      </c>
      <c r="H668" s="597" t="s">
        <v>2173</v>
      </c>
      <c r="I668" s="9"/>
      <c r="J668" s="9"/>
      <c r="K668" s="511"/>
      <c r="L668" s="512"/>
      <c r="M668" s="2"/>
      <c r="N668" s="3"/>
      <c r="O668" s="32"/>
      <c r="P668" s="745"/>
    </row>
    <row r="669" spans="1:16">
      <c r="A669" s="25" t="s">
        <v>1561</v>
      </c>
      <c r="B669" s="25" t="s">
        <v>1561</v>
      </c>
      <c r="C669" s="26"/>
      <c r="D669" s="7"/>
      <c r="E669" s="32"/>
      <c r="F669" s="5"/>
      <c r="G669" s="600" t="s">
        <v>40</v>
      </c>
      <c r="H669" s="2" t="s">
        <v>1990</v>
      </c>
      <c r="I669" s="9"/>
      <c r="J669" s="9"/>
      <c r="K669" s="511"/>
      <c r="L669" s="512"/>
      <c r="M669" s="2"/>
      <c r="N669" s="2" t="s">
        <v>1935</v>
      </c>
      <c r="O669" s="32"/>
      <c r="P669" s="745"/>
    </row>
    <row r="670" spans="1:16">
      <c r="A670" s="25" t="s">
        <v>1561</v>
      </c>
      <c r="B670" s="25" t="s">
        <v>1561</v>
      </c>
      <c r="C670" s="26"/>
      <c r="D670" s="7"/>
      <c r="E670" s="32"/>
      <c r="F670" s="5"/>
      <c r="G670" s="600" t="s">
        <v>41</v>
      </c>
      <c r="H670" s="2" t="s">
        <v>1991</v>
      </c>
      <c r="I670" s="9"/>
      <c r="J670" s="9"/>
      <c r="K670" s="511"/>
      <c r="L670" s="512"/>
      <c r="M670" s="3"/>
      <c r="N670" s="3"/>
      <c r="O670" s="32"/>
      <c r="P670" s="745"/>
    </row>
    <row r="671" spans="1:16">
      <c r="A671" s="25" t="s">
        <v>1561</v>
      </c>
      <c r="B671" s="25" t="s">
        <v>1561</v>
      </c>
      <c r="C671" s="26"/>
      <c r="D671" s="7"/>
      <c r="E671" s="32"/>
      <c r="F671" s="5"/>
      <c r="G671" s="600" t="s">
        <v>42</v>
      </c>
      <c r="H671" s="2" t="s">
        <v>243</v>
      </c>
      <c r="I671" s="9"/>
      <c r="J671" s="9"/>
      <c r="K671" s="511"/>
      <c r="L671" s="512"/>
      <c r="M671" s="3"/>
      <c r="N671" s="3"/>
      <c r="O671" s="32"/>
      <c r="P671" s="745"/>
    </row>
    <row r="672" spans="1:16">
      <c r="A672" s="25" t="s">
        <v>1561</v>
      </c>
      <c r="B672" s="25" t="s">
        <v>1561</v>
      </c>
      <c r="C672" s="26"/>
      <c r="D672" s="7"/>
      <c r="E672" s="32"/>
      <c r="F672" s="5"/>
      <c r="G672" s="600" t="s">
        <v>59</v>
      </c>
      <c r="H672" s="2" t="s">
        <v>336</v>
      </c>
      <c r="I672" s="9"/>
      <c r="J672" s="9"/>
      <c r="K672" s="511"/>
      <c r="L672" s="512"/>
      <c r="M672" s="2"/>
      <c r="N672" s="3" t="s">
        <v>1801</v>
      </c>
      <c r="O672" s="32"/>
      <c r="P672" s="745"/>
    </row>
    <row r="673" spans="1:16">
      <c r="A673" s="25" t="s">
        <v>1561</v>
      </c>
      <c r="B673" s="25" t="s">
        <v>1561</v>
      </c>
      <c r="C673" s="26"/>
      <c r="D673" s="7"/>
      <c r="E673" s="32"/>
      <c r="F673" s="5"/>
      <c r="G673" s="600" t="s">
        <v>178</v>
      </c>
      <c r="H673" s="2" t="s">
        <v>248</v>
      </c>
      <c r="I673" s="9"/>
      <c r="J673" s="9"/>
      <c r="K673" s="511"/>
      <c r="L673" s="512"/>
      <c r="M673" s="3"/>
      <c r="N673" s="3"/>
      <c r="O673" s="32"/>
      <c r="P673" s="745"/>
    </row>
    <row r="674" spans="1:16">
      <c r="A674" s="25" t="s">
        <v>1561</v>
      </c>
      <c r="B674" s="25" t="s">
        <v>1561</v>
      </c>
      <c r="C674" s="26"/>
      <c r="D674" s="7"/>
      <c r="E674" s="32"/>
      <c r="F674" s="5"/>
      <c r="G674" s="600" t="s">
        <v>189</v>
      </c>
      <c r="H674" s="2" t="s">
        <v>249</v>
      </c>
      <c r="I674" s="9"/>
      <c r="J674" s="9"/>
      <c r="K674" s="511"/>
      <c r="L674" s="512"/>
      <c r="M674" s="3"/>
      <c r="N674" s="3"/>
      <c r="O674" s="32"/>
      <c r="P674" s="745"/>
    </row>
    <row r="675" spans="1:16">
      <c r="A675" s="25" t="s">
        <v>1561</v>
      </c>
      <c r="B675" s="25" t="s">
        <v>1561</v>
      </c>
      <c r="C675" s="26"/>
      <c r="D675" s="7"/>
      <c r="E675" s="32"/>
      <c r="F675" s="5"/>
      <c r="G675" s="600" t="s">
        <v>1540</v>
      </c>
      <c r="H675" s="2" t="s">
        <v>274</v>
      </c>
      <c r="I675" s="9"/>
      <c r="J675" s="9"/>
      <c r="K675" s="511"/>
      <c r="L675" s="512"/>
      <c r="M675" s="3"/>
      <c r="N675" s="3"/>
      <c r="O675" s="32"/>
      <c r="P675" s="745"/>
    </row>
    <row r="676" spans="1:16">
      <c r="A676" s="25" t="s">
        <v>1561</v>
      </c>
      <c r="B676" s="25" t="s">
        <v>1561</v>
      </c>
      <c r="C676" s="26"/>
      <c r="D676" s="7"/>
      <c r="E676" s="32"/>
      <c r="F676" s="5"/>
      <c r="G676" s="600" t="s">
        <v>1536</v>
      </c>
      <c r="H676" s="2" t="s">
        <v>257</v>
      </c>
      <c r="I676" s="9"/>
      <c r="J676" s="9"/>
      <c r="K676" s="511"/>
      <c r="L676" s="512"/>
      <c r="M676" s="3"/>
      <c r="N676" s="3"/>
      <c r="O676" s="32"/>
      <c r="P676" s="745"/>
    </row>
    <row r="677" spans="1:16">
      <c r="A677" s="25" t="s">
        <v>1561</v>
      </c>
      <c r="B677" s="25" t="s">
        <v>1561</v>
      </c>
      <c r="C677" s="26"/>
      <c r="D677" s="7"/>
      <c r="E677" s="32"/>
      <c r="F677" s="5"/>
      <c r="G677" s="600" t="s">
        <v>1541</v>
      </c>
      <c r="H677" s="2" t="s">
        <v>200</v>
      </c>
      <c r="I677" s="9"/>
      <c r="J677" s="9" t="s">
        <v>8</v>
      </c>
      <c r="K677" s="511"/>
      <c r="L677" s="512"/>
      <c r="M677" s="3"/>
      <c r="N677" s="3"/>
      <c r="O677" s="32"/>
      <c r="P677" s="745"/>
    </row>
    <row r="678" spans="1:16" ht="30" hidden="1">
      <c r="A678" s="25" t="s">
        <v>1561</v>
      </c>
      <c r="B678" s="25" t="s">
        <v>1561</v>
      </c>
      <c r="C678" s="2" t="s">
        <v>32</v>
      </c>
      <c r="D678" s="7" t="s">
        <v>227</v>
      </c>
      <c r="E678" s="31">
        <f>E662+1</f>
        <v>61</v>
      </c>
      <c r="F678" s="27"/>
      <c r="G678" s="27"/>
      <c r="H678" s="15" t="s">
        <v>2072</v>
      </c>
      <c r="I678" s="28"/>
      <c r="J678" s="28"/>
      <c r="K678" s="797" t="s">
        <v>284</v>
      </c>
      <c r="L678" s="798"/>
      <c r="M678" s="15"/>
      <c r="N678" s="15" t="s">
        <v>244</v>
      </c>
      <c r="O678" s="31">
        <v>57</v>
      </c>
    </row>
    <row r="679" spans="1:16" hidden="1">
      <c r="A679" s="25" t="s">
        <v>1561</v>
      </c>
      <c r="B679" s="25" t="s">
        <v>1561</v>
      </c>
      <c r="C679" s="2"/>
      <c r="D679" s="7"/>
      <c r="E679" s="32"/>
      <c r="F679" s="5"/>
      <c r="G679" s="5"/>
      <c r="H679" s="14" t="s">
        <v>173</v>
      </c>
      <c r="I679" s="8"/>
      <c r="J679" s="8"/>
      <c r="K679" s="513"/>
      <c r="L679" s="514"/>
      <c r="M679" s="4"/>
      <c r="N679" s="4"/>
      <c r="O679" s="32"/>
    </row>
    <row r="680" spans="1:16" hidden="1">
      <c r="A680" s="25" t="s">
        <v>1561</v>
      </c>
      <c r="B680" s="25" t="s">
        <v>1561</v>
      </c>
      <c r="C680" s="26"/>
      <c r="D680" s="7"/>
      <c r="E680" s="32"/>
      <c r="F680" s="5"/>
      <c r="G680" s="5" t="s">
        <v>36</v>
      </c>
      <c r="H680" s="2" t="s">
        <v>1271</v>
      </c>
      <c r="I680" s="9"/>
      <c r="J680" s="9"/>
      <c r="K680" s="511"/>
      <c r="L680" s="512"/>
      <c r="M680" s="3"/>
      <c r="N680" s="3"/>
      <c r="O680" s="32"/>
    </row>
    <row r="681" spans="1:16" hidden="1">
      <c r="A681" s="25" t="s">
        <v>1561</v>
      </c>
      <c r="B681" s="25" t="s">
        <v>1561</v>
      </c>
      <c r="C681" s="26"/>
      <c r="D681" s="7"/>
      <c r="E681" s="32"/>
      <c r="F681" s="5"/>
      <c r="G681" s="5" t="s">
        <v>37</v>
      </c>
      <c r="H681" s="2" t="s">
        <v>1272</v>
      </c>
      <c r="I681" s="9"/>
      <c r="J681" s="9"/>
      <c r="K681" s="511"/>
      <c r="L681" s="512"/>
      <c r="M681" s="3"/>
      <c r="N681" s="3"/>
      <c r="O681" s="32"/>
    </row>
    <row r="682" spans="1:16" hidden="1">
      <c r="A682" s="25" t="s">
        <v>1561</v>
      </c>
      <c r="B682" s="25" t="s">
        <v>1561</v>
      </c>
      <c r="C682" s="26"/>
      <c r="D682" s="7"/>
      <c r="E682" s="32"/>
      <c r="F682" s="5"/>
      <c r="G682" s="5" t="s">
        <v>38</v>
      </c>
      <c r="H682" s="2" t="s">
        <v>1273</v>
      </c>
      <c r="I682" s="9"/>
      <c r="J682" s="9"/>
      <c r="K682" s="511"/>
      <c r="L682" s="512"/>
      <c r="M682" s="3"/>
      <c r="N682" s="3"/>
      <c r="O682" s="32"/>
    </row>
    <row r="683" spans="1:16" hidden="1">
      <c r="A683" s="25" t="s">
        <v>1561</v>
      </c>
      <c r="B683" s="25" t="s">
        <v>1561</v>
      </c>
      <c r="C683" s="26"/>
      <c r="D683" s="7"/>
      <c r="E683" s="32"/>
      <c r="F683" s="5"/>
      <c r="G683" s="5" t="s">
        <v>15</v>
      </c>
      <c r="H683" s="2" t="s">
        <v>1274</v>
      </c>
      <c r="I683" s="9"/>
      <c r="J683" s="9"/>
      <c r="K683" s="511"/>
      <c r="L683" s="512"/>
      <c r="M683" s="3"/>
      <c r="N683" s="3"/>
      <c r="O683" s="32"/>
    </row>
    <row r="684" spans="1:16" hidden="1">
      <c r="A684" s="25" t="s">
        <v>1561</v>
      </c>
      <c r="B684" s="25" t="s">
        <v>1561</v>
      </c>
      <c r="C684" s="26"/>
      <c r="D684" s="7"/>
      <c r="E684" s="32"/>
      <c r="F684" s="5"/>
      <c r="G684" s="5" t="s">
        <v>16</v>
      </c>
      <c r="H684" s="2" t="s">
        <v>1275</v>
      </c>
      <c r="I684" s="9"/>
      <c r="J684" s="9"/>
      <c r="K684" s="511"/>
      <c r="L684" s="512"/>
      <c r="M684" s="3"/>
      <c r="N684" s="3"/>
      <c r="O684" s="32"/>
    </row>
    <row r="685" spans="1:16" hidden="1">
      <c r="A685" s="25" t="s">
        <v>1561</v>
      </c>
      <c r="B685" s="25" t="s">
        <v>1561</v>
      </c>
      <c r="C685" s="26"/>
      <c r="D685" s="7"/>
      <c r="E685" s="32"/>
      <c r="F685" s="5"/>
      <c r="G685" s="5" t="s">
        <v>17</v>
      </c>
      <c r="H685" s="2" t="s">
        <v>1276</v>
      </c>
      <c r="I685" s="9"/>
      <c r="J685" s="9"/>
      <c r="K685" s="511"/>
      <c r="L685" s="512"/>
      <c r="M685" s="3"/>
      <c r="N685" s="3"/>
      <c r="O685" s="32"/>
    </row>
    <row r="686" spans="1:16" hidden="1">
      <c r="A686" s="25" t="s">
        <v>1561</v>
      </c>
      <c r="B686" s="25" t="s">
        <v>1561</v>
      </c>
      <c r="C686" s="26"/>
      <c r="D686" s="7"/>
      <c r="E686" s="32"/>
      <c r="F686" s="5"/>
      <c r="G686" s="5" t="s">
        <v>18</v>
      </c>
      <c r="H686" s="2" t="s">
        <v>1277</v>
      </c>
      <c r="I686" s="9"/>
      <c r="J686" s="9"/>
      <c r="K686" s="511"/>
      <c r="L686" s="512"/>
      <c r="M686" s="3"/>
      <c r="N686" s="3"/>
      <c r="O686" s="32"/>
    </row>
    <row r="687" spans="1:16" hidden="1">
      <c r="A687" s="25" t="s">
        <v>1561</v>
      </c>
      <c r="B687" s="25" t="s">
        <v>1561</v>
      </c>
      <c r="C687" s="26"/>
      <c r="D687" s="7"/>
      <c r="E687" s="32"/>
      <c r="F687" s="5"/>
      <c r="G687" s="5" t="s">
        <v>19</v>
      </c>
      <c r="H687" s="2" t="s">
        <v>1278</v>
      </c>
      <c r="I687" s="9"/>
      <c r="J687" s="9" t="s">
        <v>8</v>
      </c>
      <c r="K687" s="511"/>
      <c r="L687" s="512"/>
      <c r="M687" s="3"/>
      <c r="N687" s="3"/>
      <c r="O687" s="32"/>
    </row>
    <row r="688" spans="1:16" ht="97.5" hidden="1" customHeight="1">
      <c r="A688" s="25" t="s">
        <v>1561</v>
      </c>
      <c r="B688" s="25" t="s">
        <v>1561</v>
      </c>
      <c r="C688" s="2" t="s">
        <v>25</v>
      </c>
      <c r="D688" s="7" t="s">
        <v>171</v>
      </c>
      <c r="E688" s="31">
        <f>E678+1</f>
        <v>62</v>
      </c>
      <c r="F688" s="27"/>
      <c r="G688" s="27"/>
      <c r="H688" s="29" t="s">
        <v>2073</v>
      </c>
      <c r="I688" s="28"/>
      <c r="J688" s="28"/>
      <c r="K688" s="797" t="str">
        <f>"昨年1年間少しでも働いた人（休んでいた含む）("&amp;$E$187&amp;","&amp;$E$202&amp;","&amp;$E$217&amp;"いずれかの月=1-4 or Q"&amp;$E$231&amp;"=1-6)"</f>
        <v>昨年1年間少しでも働いた人（休んでいた含む）(Q16-1,Q16-2,Q16-3いずれかの月=1-4 or Q17=1-6)</v>
      </c>
      <c r="L688" s="798"/>
      <c r="M688" s="15"/>
      <c r="N688" s="15"/>
      <c r="O688" s="31">
        <v>58</v>
      </c>
    </row>
    <row r="689" spans="1:15" hidden="1">
      <c r="A689" s="25" t="s">
        <v>1561</v>
      </c>
      <c r="B689" s="25" t="s">
        <v>1561</v>
      </c>
      <c r="C689" s="2"/>
      <c r="D689" s="7"/>
      <c r="E689" s="32"/>
      <c r="F689" s="5"/>
      <c r="G689" s="5"/>
      <c r="H689" s="14" t="s">
        <v>174</v>
      </c>
      <c r="I689" s="8"/>
      <c r="J689" s="8"/>
      <c r="K689" s="513"/>
      <c r="L689" s="514"/>
      <c r="M689" s="4"/>
      <c r="N689" s="4"/>
      <c r="O689" s="32"/>
    </row>
    <row r="690" spans="1:15" hidden="1">
      <c r="A690" s="25" t="s">
        <v>1561</v>
      </c>
      <c r="B690" s="25" t="s">
        <v>1561</v>
      </c>
      <c r="C690" s="26"/>
      <c r="D690" s="7"/>
      <c r="E690" s="32"/>
      <c r="F690" s="5"/>
      <c r="G690" s="5" t="s">
        <v>36</v>
      </c>
      <c r="H690" s="2" t="s">
        <v>209</v>
      </c>
      <c r="I690" s="9"/>
      <c r="J690" s="9"/>
      <c r="K690" s="511"/>
      <c r="L690" s="512"/>
      <c r="M690" s="3"/>
      <c r="N690" s="76"/>
      <c r="O690" s="32"/>
    </row>
    <row r="691" spans="1:15" hidden="1">
      <c r="A691" s="25" t="s">
        <v>1561</v>
      </c>
      <c r="B691" s="25" t="s">
        <v>1561</v>
      </c>
      <c r="C691" s="26"/>
      <c r="D691" s="7"/>
      <c r="E691" s="32"/>
      <c r="F691" s="5"/>
      <c r="G691" s="5" t="s">
        <v>37</v>
      </c>
      <c r="H691" s="2" t="s">
        <v>210</v>
      </c>
      <c r="I691" s="9"/>
      <c r="J691" s="9"/>
      <c r="K691" s="511"/>
      <c r="L691" s="512"/>
      <c r="M691" s="3"/>
      <c r="N691" s="3" t="s">
        <v>1631</v>
      </c>
      <c r="O691" s="32"/>
    </row>
    <row r="692" spans="1:15" hidden="1">
      <c r="A692" s="25" t="s">
        <v>1561</v>
      </c>
      <c r="B692" s="25" t="s">
        <v>1561</v>
      </c>
      <c r="C692" s="26"/>
      <c r="D692" s="7"/>
      <c r="E692" s="32"/>
      <c r="F692" s="5"/>
      <c r="G692" s="5" t="s">
        <v>38</v>
      </c>
      <c r="H692" s="2" t="s">
        <v>1279</v>
      </c>
      <c r="I692" s="9"/>
      <c r="J692" s="9"/>
      <c r="K692" s="511"/>
      <c r="L692" s="512"/>
      <c r="M692" s="2"/>
      <c r="N692" s="2" t="s">
        <v>1630</v>
      </c>
      <c r="O692" s="32"/>
    </row>
    <row r="693" spans="1:15" hidden="1">
      <c r="A693" s="25" t="s">
        <v>1561</v>
      </c>
      <c r="B693" s="25" t="s">
        <v>1561</v>
      </c>
      <c r="C693" s="26"/>
      <c r="D693" s="7"/>
      <c r="E693" s="32"/>
      <c r="F693" s="5"/>
      <c r="G693" s="5" t="s">
        <v>15</v>
      </c>
      <c r="H693" s="2" t="s">
        <v>211</v>
      </c>
      <c r="I693" s="9"/>
      <c r="J693" s="9"/>
      <c r="K693" s="511"/>
      <c r="L693" s="512"/>
      <c r="M693" s="3"/>
      <c r="N693" s="76"/>
      <c r="O693" s="32"/>
    </row>
    <row r="694" spans="1:15" hidden="1">
      <c r="A694" s="25" t="s">
        <v>1561</v>
      </c>
      <c r="B694" s="25" t="s">
        <v>1561</v>
      </c>
      <c r="C694" s="26"/>
      <c r="D694" s="7"/>
      <c r="E694" s="32"/>
      <c r="F694" s="5"/>
      <c r="G694" s="5" t="s">
        <v>16</v>
      </c>
      <c r="H694" s="2" t="s">
        <v>278</v>
      </c>
      <c r="I694" s="9"/>
      <c r="J694" s="9"/>
      <c r="K694" s="511"/>
      <c r="L694" s="512"/>
      <c r="M694" s="3"/>
      <c r="N694" s="76"/>
      <c r="O694" s="32"/>
    </row>
    <row r="695" spans="1:15" ht="100.5" hidden="1" customHeight="1">
      <c r="A695" s="25" t="s">
        <v>1561</v>
      </c>
      <c r="B695" s="25" t="s">
        <v>1561</v>
      </c>
      <c r="C695" s="2" t="s">
        <v>25</v>
      </c>
      <c r="D695" s="7" t="s">
        <v>171</v>
      </c>
      <c r="E695" s="31">
        <f>E688+1</f>
        <v>63</v>
      </c>
      <c r="F695" s="27"/>
      <c r="G695" s="27"/>
      <c r="H695" s="29" t="s">
        <v>2074</v>
      </c>
      <c r="I695" s="28"/>
      <c r="J695" s="28"/>
      <c r="K695" s="797" t="str">
        <f>"昨年1年間少しでも働いた人（休んでいた含む）("&amp;$E$187&amp;","&amp;$E$202&amp;","&amp;$E$217&amp;"いずれかの月=1-4 or Q"&amp;$E$231&amp;"=1-6)"</f>
        <v>昨年1年間少しでも働いた人（休んでいた含む）(Q16-1,Q16-2,Q16-3いずれかの月=1-4 or Q17=1-6)</v>
      </c>
      <c r="L695" s="798"/>
      <c r="M695" s="15"/>
      <c r="N695" s="15" t="s">
        <v>1805</v>
      </c>
      <c r="O695" s="31">
        <v>59</v>
      </c>
    </row>
    <row r="696" spans="1:15" hidden="1">
      <c r="A696" s="25" t="s">
        <v>1561</v>
      </c>
      <c r="B696" s="25" t="s">
        <v>1561</v>
      </c>
      <c r="C696" s="2"/>
      <c r="D696" s="7"/>
      <c r="E696" s="32"/>
      <c r="F696" s="5"/>
      <c r="G696" s="5"/>
      <c r="H696" s="14" t="s">
        <v>174</v>
      </c>
      <c r="I696" s="8"/>
      <c r="J696" s="8"/>
      <c r="K696" s="513"/>
      <c r="L696" s="514"/>
      <c r="M696" s="274"/>
      <c r="N696" s="84"/>
      <c r="O696" s="32"/>
    </row>
    <row r="697" spans="1:15" ht="30" hidden="1">
      <c r="A697" s="25" t="s">
        <v>1561</v>
      </c>
      <c r="B697" s="25" t="s">
        <v>1561</v>
      </c>
      <c r="C697" s="26"/>
      <c r="D697" s="7"/>
      <c r="E697" s="32"/>
      <c r="F697" s="5"/>
      <c r="G697" s="5"/>
      <c r="H697" s="4" t="s">
        <v>1280</v>
      </c>
      <c r="I697" s="13"/>
      <c r="J697" s="13"/>
      <c r="K697" s="513"/>
      <c r="L697" s="514"/>
      <c r="M697" s="14"/>
      <c r="N697" s="84"/>
      <c r="O697" s="32"/>
    </row>
    <row r="698" spans="1:15" hidden="1">
      <c r="A698" s="25" t="s">
        <v>1561</v>
      </c>
      <c r="B698" s="25" t="s">
        <v>1561</v>
      </c>
      <c r="C698" s="26"/>
      <c r="D698" s="7"/>
      <c r="E698" s="32"/>
      <c r="F698" s="5"/>
      <c r="G698" s="5" t="s">
        <v>36</v>
      </c>
      <c r="H698" s="2" t="s">
        <v>1281</v>
      </c>
      <c r="I698" s="9"/>
      <c r="J698" s="9"/>
      <c r="K698" s="505"/>
      <c r="L698" s="506"/>
      <c r="M698" s="275"/>
      <c r="N698" s="85"/>
      <c r="O698" s="32"/>
    </row>
    <row r="699" spans="1:15" hidden="1">
      <c r="A699" s="25" t="s">
        <v>1561</v>
      </c>
      <c r="B699" s="25" t="s">
        <v>1561</v>
      </c>
      <c r="C699" s="26"/>
      <c r="D699" s="7"/>
      <c r="E699" s="32"/>
      <c r="F699" s="5"/>
      <c r="G699" s="5" t="s">
        <v>37</v>
      </c>
      <c r="H699" s="2" t="s">
        <v>1282</v>
      </c>
      <c r="I699" s="9"/>
      <c r="J699" s="9"/>
      <c r="K699" s="505"/>
      <c r="L699" s="506"/>
      <c r="M699" s="275"/>
      <c r="N699" s="85"/>
      <c r="O699" s="32"/>
    </row>
    <row r="700" spans="1:15" hidden="1">
      <c r="A700" s="25" t="s">
        <v>1561</v>
      </c>
      <c r="B700" s="25" t="s">
        <v>1561</v>
      </c>
      <c r="C700" s="26"/>
      <c r="D700" s="7"/>
      <c r="E700" s="32"/>
      <c r="F700" s="5"/>
      <c r="G700" s="5" t="s">
        <v>14</v>
      </c>
      <c r="H700" s="2" t="s">
        <v>1283</v>
      </c>
      <c r="I700" s="9"/>
      <c r="J700" s="9"/>
      <c r="K700" s="505"/>
      <c r="L700" s="506"/>
      <c r="M700" s="275"/>
      <c r="N700" s="85"/>
      <c r="O700" s="32"/>
    </row>
    <row r="701" spans="1:15" hidden="1">
      <c r="A701" s="25" t="s">
        <v>1561</v>
      </c>
      <c r="B701" s="25" t="s">
        <v>1561</v>
      </c>
      <c r="C701" s="26"/>
      <c r="D701" s="7"/>
      <c r="E701" s="32"/>
      <c r="F701" s="5"/>
      <c r="G701" s="5" t="s">
        <v>15</v>
      </c>
      <c r="H701" s="2" t="s">
        <v>1284</v>
      </c>
      <c r="I701" s="9"/>
      <c r="J701" s="9"/>
      <c r="K701" s="505"/>
      <c r="L701" s="506"/>
      <c r="M701" s="276"/>
      <c r="N701" s="3"/>
      <c r="O701" s="32"/>
    </row>
    <row r="702" spans="1:15" hidden="1">
      <c r="A702" s="25" t="s">
        <v>1561</v>
      </c>
      <c r="B702" s="25" t="s">
        <v>1561</v>
      </c>
      <c r="C702" s="26"/>
      <c r="D702" s="7"/>
      <c r="E702" s="32"/>
      <c r="F702" s="5"/>
      <c r="G702" s="5" t="s">
        <v>16</v>
      </c>
      <c r="H702" s="2" t="s">
        <v>1285</v>
      </c>
      <c r="I702" s="9"/>
      <c r="J702" s="9"/>
      <c r="K702" s="505"/>
      <c r="L702" s="506"/>
      <c r="M702" s="275"/>
      <c r="N702" s="3"/>
      <c r="O702" s="32"/>
    </row>
    <row r="703" spans="1:15" hidden="1">
      <c r="A703" s="25" t="s">
        <v>1561</v>
      </c>
      <c r="B703" s="25" t="s">
        <v>1561</v>
      </c>
      <c r="C703" s="26"/>
      <c r="D703" s="7"/>
      <c r="E703" s="32"/>
      <c r="F703" s="5"/>
      <c r="G703" s="5" t="s">
        <v>17</v>
      </c>
      <c r="H703" s="2" t="s">
        <v>1286</v>
      </c>
      <c r="I703" s="9"/>
      <c r="J703" s="9"/>
      <c r="K703" s="505"/>
      <c r="L703" s="506"/>
      <c r="M703" s="275"/>
      <c r="N703" s="3"/>
      <c r="O703" s="32"/>
    </row>
    <row r="704" spans="1:15" ht="30" hidden="1">
      <c r="A704" s="25" t="s">
        <v>1561</v>
      </c>
      <c r="B704" s="25" t="s">
        <v>1561</v>
      </c>
      <c r="C704" s="2" t="s">
        <v>44</v>
      </c>
      <c r="D704" s="7" t="s">
        <v>172</v>
      </c>
      <c r="E704" s="31">
        <f>E695+1</f>
        <v>64</v>
      </c>
      <c r="F704" s="27"/>
      <c r="G704" s="27"/>
      <c r="H704" s="29" t="s">
        <v>2075</v>
      </c>
      <c r="I704" s="28"/>
      <c r="J704" s="28"/>
      <c r="K704" s="797" t="s">
        <v>284</v>
      </c>
      <c r="L704" s="798"/>
      <c r="M704" s="15"/>
      <c r="N704" s="15" t="s">
        <v>1287</v>
      </c>
      <c r="O704" s="31">
        <v>60</v>
      </c>
    </row>
    <row r="705" spans="1:15" hidden="1">
      <c r="A705" s="25" t="s">
        <v>1561</v>
      </c>
      <c r="B705" s="25" t="s">
        <v>1561</v>
      </c>
      <c r="C705" s="2"/>
      <c r="D705" s="7"/>
      <c r="E705" s="32"/>
      <c r="F705" s="5"/>
      <c r="G705" s="5"/>
      <c r="H705" s="14" t="s">
        <v>0</v>
      </c>
      <c r="I705" s="8"/>
      <c r="J705" s="8"/>
      <c r="K705" s="513"/>
      <c r="L705" s="514"/>
      <c r="M705" s="4"/>
      <c r="N705" s="84"/>
      <c r="O705" s="32"/>
    </row>
    <row r="706" spans="1:15" hidden="1">
      <c r="A706" s="25" t="s">
        <v>1561</v>
      </c>
      <c r="B706" s="25" t="s">
        <v>1561</v>
      </c>
      <c r="C706" s="26"/>
      <c r="D706" s="7"/>
      <c r="E706" s="32"/>
      <c r="F706" s="5" t="s">
        <v>190</v>
      </c>
      <c r="G706" s="5" t="s">
        <v>35</v>
      </c>
      <c r="H706" s="2" t="s">
        <v>1288</v>
      </c>
      <c r="I706" s="9"/>
      <c r="J706" s="9"/>
      <c r="K706" s="511"/>
      <c r="L706" s="512"/>
      <c r="M706" s="277"/>
      <c r="N706" s="278"/>
      <c r="O706" s="32"/>
    </row>
    <row r="707" spans="1:15" hidden="1">
      <c r="A707" s="25" t="s">
        <v>1561</v>
      </c>
      <c r="B707" s="25" t="s">
        <v>1561</v>
      </c>
      <c r="C707" s="26"/>
      <c r="D707" s="7"/>
      <c r="E707" s="32"/>
      <c r="F707" s="5" t="s">
        <v>190</v>
      </c>
      <c r="G707" s="5" t="s">
        <v>170</v>
      </c>
      <c r="H707" s="2" t="s">
        <v>1289</v>
      </c>
      <c r="I707" s="9"/>
      <c r="J707" s="9"/>
      <c r="K707" s="511"/>
      <c r="L707" s="512"/>
      <c r="M707" s="3"/>
      <c r="N707" s="2"/>
      <c r="O707" s="32"/>
    </row>
    <row r="708" spans="1:15" hidden="1">
      <c r="A708" s="25" t="s">
        <v>1561</v>
      </c>
      <c r="B708" s="25" t="s">
        <v>1561</v>
      </c>
      <c r="C708" s="26"/>
      <c r="D708" s="7"/>
      <c r="E708" s="32"/>
      <c r="F708" s="5" t="s">
        <v>190</v>
      </c>
      <c r="G708" s="5" t="s">
        <v>11</v>
      </c>
      <c r="H708" s="2" t="s">
        <v>1290</v>
      </c>
      <c r="I708" s="9"/>
      <c r="J708" s="9"/>
      <c r="K708" s="511"/>
      <c r="L708" s="512"/>
      <c r="M708" s="3"/>
      <c r="N708" s="2"/>
      <c r="O708" s="32"/>
    </row>
    <row r="709" spans="1:15" hidden="1">
      <c r="A709" s="25" t="s">
        <v>1561</v>
      </c>
      <c r="B709" s="25" t="s">
        <v>1561</v>
      </c>
      <c r="C709" s="26"/>
      <c r="D709" s="7"/>
      <c r="E709" s="32"/>
      <c r="F709" s="5" t="s">
        <v>190</v>
      </c>
      <c r="G709" s="5" t="s">
        <v>12</v>
      </c>
      <c r="H709" s="2" t="s">
        <v>1291</v>
      </c>
      <c r="I709" s="9"/>
      <c r="J709" s="9"/>
      <c r="K709" s="511"/>
      <c r="L709" s="512"/>
      <c r="M709" s="3"/>
      <c r="N709" s="2"/>
      <c r="O709" s="32"/>
    </row>
    <row r="710" spans="1:15" hidden="1">
      <c r="A710" s="25" t="s">
        <v>1561</v>
      </c>
      <c r="B710" s="25" t="s">
        <v>1561</v>
      </c>
      <c r="C710" s="26"/>
      <c r="D710" s="7"/>
      <c r="E710" s="32"/>
      <c r="F710" s="5" t="s">
        <v>190</v>
      </c>
      <c r="G710" s="5" t="s">
        <v>50</v>
      </c>
      <c r="H710" s="2" t="s">
        <v>1292</v>
      </c>
      <c r="I710" s="9"/>
      <c r="J710" s="9"/>
      <c r="K710" s="511"/>
      <c r="L710" s="512"/>
      <c r="M710" s="3"/>
      <c r="N710" s="2"/>
      <c r="O710" s="32"/>
    </row>
    <row r="711" spans="1:15" hidden="1">
      <c r="A711" s="25" t="s">
        <v>1561</v>
      </c>
      <c r="B711" s="25" t="s">
        <v>1561</v>
      </c>
      <c r="C711" s="26"/>
      <c r="D711" s="7"/>
      <c r="E711" s="32"/>
      <c r="F711" s="5" t="s">
        <v>190</v>
      </c>
      <c r="G711" s="5" t="s">
        <v>52</v>
      </c>
      <c r="H711" s="2" t="s">
        <v>1293</v>
      </c>
      <c r="I711" s="9"/>
      <c r="J711" s="9"/>
      <c r="K711" s="511"/>
      <c r="L711" s="512"/>
      <c r="M711" s="3"/>
      <c r="N711" s="2"/>
      <c r="O711" s="32"/>
    </row>
    <row r="712" spans="1:15" hidden="1">
      <c r="A712" s="25" t="s">
        <v>1561</v>
      </c>
      <c r="B712" s="25" t="s">
        <v>1561</v>
      </c>
      <c r="C712" s="26"/>
      <c r="D712" s="7"/>
      <c r="E712" s="32"/>
      <c r="F712" s="5" t="s">
        <v>190</v>
      </c>
      <c r="G712" s="5" t="s">
        <v>391</v>
      </c>
      <c r="H712" s="2" t="s">
        <v>1294</v>
      </c>
      <c r="I712" s="9"/>
      <c r="J712" s="9"/>
      <c r="K712" s="511"/>
      <c r="L712" s="512"/>
      <c r="M712" s="3"/>
      <c r="N712" s="2"/>
      <c r="O712" s="32"/>
    </row>
    <row r="713" spans="1:15" hidden="1">
      <c r="A713" s="25" t="s">
        <v>1561</v>
      </c>
      <c r="B713" s="25" t="s">
        <v>1561</v>
      </c>
      <c r="C713" s="26"/>
      <c r="D713" s="7"/>
      <c r="E713" s="32"/>
      <c r="F713" s="5" t="s">
        <v>190</v>
      </c>
      <c r="G713" s="5" t="s">
        <v>393</v>
      </c>
      <c r="H713" s="2" t="s">
        <v>1295</v>
      </c>
      <c r="I713" s="9"/>
      <c r="J713" s="9"/>
      <c r="K713" s="511"/>
      <c r="L713" s="512"/>
      <c r="M713" s="3"/>
      <c r="N713" s="2"/>
      <c r="O713" s="32"/>
    </row>
    <row r="714" spans="1:15" hidden="1">
      <c r="A714" s="25" t="s">
        <v>1561</v>
      </c>
      <c r="B714" s="25" t="s">
        <v>1561</v>
      </c>
      <c r="C714" s="26"/>
      <c r="D714" s="7"/>
      <c r="E714" s="32"/>
      <c r="F714" s="5"/>
      <c r="G714" s="5" t="s">
        <v>36</v>
      </c>
      <c r="H714" s="2" t="s">
        <v>1296</v>
      </c>
      <c r="I714" s="9"/>
      <c r="J714" s="9"/>
      <c r="K714" s="511"/>
      <c r="L714" s="512"/>
      <c r="M714" s="3"/>
      <c r="N714" s="3"/>
      <c r="O714" s="32"/>
    </row>
    <row r="715" spans="1:15" hidden="1">
      <c r="A715" s="25" t="s">
        <v>1561</v>
      </c>
      <c r="B715" s="25" t="s">
        <v>1561</v>
      </c>
      <c r="C715" s="26"/>
      <c r="D715" s="7"/>
      <c r="E715" s="32"/>
      <c r="F715" s="5"/>
      <c r="G715" s="5" t="s">
        <v>37</v>
      </c>
      <c r="H715" s="2" t="s">
        <v>1297</v>
      </c>
      <c r="I715" s="9"/>
      <c r="J715" s="9"/>
      <c r="K715" s="511"/>
      <c r="L715" s="512"/>
      <c r="M715" s="3"/>
      <c r="N715" s="3"/>
      <c r="O715" s="32"/>
    </row>
    <row r="716" spans="1:15" hidden="1">
      <c r="A716" s="25" t="s">
        <v>1561</v>
      </c>
      <c r="B716" s="25" t="s">
        <v>1561</v>
      </c>
      <c r="C716" s="26"/>
      <c r="D716" s="7"/>
      <c r="E716" s="32"/>
      <c r="F716" s="5"/>
      <c r="G716" s="5" t="s">
        <v>38</v>
      </c>
      <c r="H716" s="2" t="s">
        <v>1298</v>
      </c>
      <c r="I716" s="9"/>
      <c r="J716" s="9"/>
      <c r="K716" s="511"/>
      <c r="L716" s="512"/>
      <c r="M716" s="3"/>
      <c r="N716" s="3"/>
      <c r="O716" s="32"/>
    </row>
    <row r="717" spans="1:15" hidden="1">
      <c r="A717" s="25" t="s">
        <v>1561</v>
      </c>
      <c r="B717" s="25" t="s">
        <v>1561</v>
      </c>
      <c r="C717" s="26"/>
      <c r="D717" s="7"/>
      <c r="E717" s="32"/>
      <c r="F717" s="5"/>
      <c r="G717" s="5" t="s">
        <v>39</v>
      </c>
      <c r="H717" s="2" t="s">
        <v>1299</v>
      </c>
      <c r="I717" s="9"/>
      <c r="J717" s="9"/>
      <c r="K717" s="511"/>
      <c r="L717" s="512"/>
      <c r="M717" s="3"/>
      <c r="N717" s="3"/>
      <c r="O717" s="32"/>
    </row>
    <row r="718" spans="1:15" hidden="1">
      <c r="A718" s="25" t="s">
        <v>1561</v>
      </c>
      <c r="B718" s="25" t="s">
        <v>1561</v>
      </c>
      <c r="C718" s="26"/>
      <c r="D718" s="7"/>
      <c r="E718" s="32"/>
      <c r="F718" s="5"/>
      <c r="G718" s="5" t="s">
        <v>40</v>
      </c>
      <c r="H718" s="2" t="s">
        <v>1300</v>
      </c>
      <c r="I718" s="9"/>
      <c r="J718" s="9"/>
      <c r="K718" s="511"/>
      <c r="L718" s="512"/>
      <c r="M718" s="3"/>
      <c r="N718" s="3"/>
      <c r="O718" s="32"/>
    </row>
    <row r="719" spans="1:15" hidden="1">
      <c r="A719" s="25" t="s">
        <v>1561</v>
      </c>
      <c r="B719" s="25" t="s">
        <v>1561</v>
      </c>
      <c r="C719" s="26"/>
      <c r="D719" s="7"/>
      <c r="E719" s="33"/>
      <c r="F719" s="16"/>
      <c r="G719" s="16"/>
      <c r="H719" s="17" t="s">
        <v>2076</v>
      </c>
      <c r="I719" s="18"/>
      <c r="J719" s="18"/>
      <c r="K719" s="517"/>
      <c r="L719" s="518"/>
      <c r="M719" s="19"/>
      <c r="N719" s="19"/>
      <c r="O719" s="33"/>
    </row>
    <row r="720" spans="1:15" ht="75" hidden="1">
      <c r="A720" s="25" t="s">
        <v>1561</v>
      </c>
      <c r="B720" s="25" t="s">
        <v>1561</v>
      </c>
      <c r="C720" s="570" t="s">
        <v>1301</v>
      </c>
      <c r="D720" s="7" t="s">
        <v>227</v>
      </c>
      <c r="E720" s="31">
        <f>E704+1</f>
        <v>65</v>
      </c>
      <c r="F720" s="27"/>
      <c r="G720" s="27"/>
      <c r="H720" s="29" t="s">
        <v>2077</v>
      </c>
      <c r="I720" s="28"/>
      <c r="J720" s="28"/>
      <c r="K720" s="797" t="s">
        <v>284</v>
      </c>
      <c r="L720" s="798"/>
      <c r="M720" s="15"/>
      <c r="N720" s="15" t="s">
        <v>1302</v>
      </c>
      <c r="O720" s="31">
        <v>61</v>
      </c>
    </row>
    <row r="721" spans="1:15" hidden="1">
      <c r="A721" s="25" t="s">
        <v>1561</v>
      </c>
      <c r="B721" s="25" t="s">
        <v>1561</v>
      </c>
      <c r="C721" s="2"/>
      <c r="D721" s="7"/>
      <c r="E721" s="32"/>
      <c r="F721" s="5"/>
      <c r="G721" s="5"/>
      <c r="H721" s="14" t="s">
        <v>1109</v>
      </c>
      <c r="I721" s="8"/>
      <c r="J721" s="8"/>
      <c r="K721" s="513"/>
      <c r="L721" s="514"/>
      <c r="M721" s="4"/>
      <c r="N721" s="4"/>
      <c r="O721" s="32"/>
    </row>
    <row r="722" spans="1:15" hidden="1">
      <c r="A722" s="25" t="s">
        <v>1561</v>
      </c>
      <c r="B722" s="25" t="s">
        <v>1561</v>
      </c>
      <c r="C722" s="26"/>
      <c r="D722" s="7"/>
      <c r="E722" s="32"/>
      <c r="F722" s="5"/>
      <c r="G722" s="5" t="s">
        <v>36</v>
      </c>
      <c r="H722" s="2" t="s">
        <v>1303</v>
      </c>
      <c r="I722" s="9"/>
      <c r="J722" s="9"/>
      <c r="K722" s="511"/>
      <c r="L722" s="512"/>
      <c r="M722" s="3"/>
      <c r="N722" s="85"/>
      <c r="O722" s="32"/>
    </row>
    <row r="723" spans="1:15" hidden="1">
      <c r="A723" s="25" t="s">
        <v>1561</v>
      </c>
      <c r="B723" s="25" t="s">
        <v>1561</v>
      </c>
      <c r="C723" s="26"/>
      <c r="D723" s="7"/>
      <c r="E723" s="32"/>
      <c r="F723" s="5"/>
      <c r="G723" s="5" t="s">
        <v>37</v>
      </c>
      <c r="H723" s="2" t="s">
        <v>1304</v>
      </c>
      <c r="I723" s="9"/>
      <c r="J723" s="9"/>
      <c r="K723" s="511"/>
      <c r="L723" s="512"/>
      <c r="M723" s="3"/>
      <c r="N723" s="3"/>
      <c r="O723" s="32"/>
    </row>
    <row r="724" spans="1:15" hidden="1">
      <c r="A724" s="25" t="s">
        <v>1561</v>
      </c>
      <c r="B724" s="25" t="s">
        <v>1561</v>
      </c>
      <c r="C724" s="26"/>
      <c r="D724" s="7"/>
      <c r="E724" s="32"/>
      <c r="F724" s="5"/>
      <c r="G724" s="5" t="s">
        <v>14</v>
      </c>
      <c r="H724" s="2" t="s">
        <v>1305</v>
      </c>
      <c r="I724" s="9"/>
      <c r="J724" s="9"/>
      <c r="K724" s="511"/>
      <c r="L724" s="512"/>
      <c r="M724" s="3"/>
      <c r="N724" s="3"/>
      <c r="O724" s="32"/>
    </row>
    <row r="725" spans="1:15" hidden="1">
      <c r="A725" s="25" t="s">
        <v>1561</v>
      </c>
      <c r="B725" s="25" t="s">
        <v>1561</v>
      </c>
      <c r="C725" s="26"/>
      <c r="D725" s="7"/>
      <c r="E725" s="32"/>
      <c r="F725" s="5"/>
      <c r="G725" s="5" t="s">
        <v>15</v>
      </c>
      <c r="H725" s="2" t="s">
        <v>1306</v>
      </c>
      <c r="I725" s="9"/>
      <c r="J725" s="9"/>
      <c r="K725" s="511"/>
      <c r="L725" s="512"/>
      <c r="M725" s="3"/>
      <c r="N725" s="3"/>
      <c r="O725" s="32"/>
    </row>
    <row r="726" spans="1:15" hidden="1">
      <c r="A726" s="25" t="s">
        <v>1561</v>
      </c>
      <c r="B726" s="25" t="s">
        <v>1561</v>
      </c>
      <c r="C726" s="26"/>
      <c r="D726" s="7"/>
      <c r="E726" s="32"/>
      <c r="F726" s="5"/>
      <c r="G726" s="5" t="s">
        <v>16</v>
      </c>
      <c r="H726" s="2" t="s">
        <v>1307</v>
      </c>
      <c r="I726" s="9"/>
      <c r="J726" s="9"/>
      <c r="K726" s="511"/>
      <c r="L726" s="512"/>
      <c r="M726" s="3"/>
      <c r="N726" s="3"/>
      <c r="O726" s="32"/>
    </row>
    <row r="727" spans="1:15" hidden="1">
      <c r="A727" s="25" t="s">
        <v>1561</v>
      </c>
      <c r="B727" s="25" t="s">
        <v>1561</v>
      </c>
      <c r="C727" s="26"/>
      <c r="D727" s="7"/>
      <c r="E727" s="32"/>
      <c r="F727" s="5"/>
      <c r="G727" s="5" t="s">
        <v>17</v>
      </c>
      <c r="H727" s="2" t="s">
        <v>1308</v>
      </c>
      <c r="I727" s="9"/>
      <c r="J727" s="9"/>
      <c r="K727" s="511"/>
      <c r="L727" s="512"/>
      <c r="M727" s="3"/>
      <c r="N727" s="3"/>
      <c r="O727" s="32"/>
    </row>
    <row r="728" spans="1:15" hidden="1">
      <c r="A728" s="25" t="s">
        <v>1561</v>
      </c>
      <c r="B728" s="25" t="s">
        <v>1561</v>
      </c>
      <c r="C728" s="26"/>
      <c r="D728" s="7"/>
      <c r="E728" s="32"/>
      <c r="F728" s="5"/>
      <c r="G728" s="5" t="s">
        <v>18</v>
      </c>
      <c r="H728" s="2" t="s">
        <v>1309</v>
      </c>
      <c r="I728" s="9"/>
      <c r="J728" s="9"/>
      <c r="K728" s="511"/>
      <c r="L728" s="512"/>
      <c r="M728" s="3"/>
      <c r="N728" s="3"/>
      <c r="O728" s="32"/>
    </row>
    <row r="729" spans="1:15" hidden="1">
      <c r="A729" s="25" t="s">
        <v>1561</v>
      </c>
      <c r="B729" s="25" t="s">
        <v>1561</v>
      </c>
      <c r="C729" s="26"/>
      <c r="D729" s="7"/>
      <c r="E729" s="32"/>
      <c r="F729" s="5"/>
      <c r="G729" s="5" t="s">
        <v>19</v>
      </c>
      <c r="H729" s="2" t="s">
        <v>1310</v>
      </c>
      <c r="I729" s="9"/>
      <c r="J729" s="9"/>
      <c r="K729" s="511"/>
      <c r="L729" s="512"/>
      <c r="M729" s="3"/>
      <c r="N729" s="3"/>
      <c r="O729" s="32"/>
    </row>
    <row r="730" spans="1:15" hidden="1">
      <c r="A730" s="25" t="s">
        <v>1561</v>
      </c>
      <c r="B730" s="25" t="s">
        <v>1561</v>
      </c>
      <c r="C730" s="26"/>
      <c r="D730" s="7"/>
      <c r="E730" s="32"/>
      <c r="F730" s="5"/>
      <c r="G730" s="5" t="s">
        <v>20</v>
      </c>
      <c r="H730" s="2" t="s">
        <v>1311</v>
      </c>
      <c r="I730" s="9"/>
      <c r="J730" s="9"/>
      <c r="K730" s="511"/>
      <c r="L730" s="512"/>
      <c r="M730" s="3"/>
      <c r="N730" s="3"/>
      <c r="O730" s="32"/>
    </row>
    <row r="731" spans="1:15" hidden="1">
      <c r="A731" s="25" t="s">
        <v>1561</v>
      </c>
      <c r="B731" s="25" t="s">
        <v>1561</v>
      </c>
      <c r="C731" s="26"/>
      <c r="D731" s="7"/>
      <c r="E731" s="32"/>
      <c r="F731" s="5"/>
      <c r="G731" s="5" t="s">
        <v>21</v>
      </c>
      <c r="H731" s="2" t="s">
        <v>1312</v>
      </c>
      <c r="I731" s="9"/>
      <c r="J731" s="9"/>
      <c r="K731" s="511"/>
      <c r="L731" s="512"/>
      <c r="M731" s="3"/>
      <c r="N731" s="3"/>
      <c r="O731" s="32"/>
    </row>
    <row r="732" spans="1:15" ht="30" hidden="1">
      <c r="A732" s="25" t="s">
        <v>1561</v>
      </c>
      <c r="B732" s="25" t="s">
        <v>1561</v>
      </c>
      <c r="C732" s="2" t="s">
        <v>1301</v>
      </c>
      <c r="D732" s="7" t="s">
        <v>171</v>
      </c>
      <c r="E732" s="31">
        <f>E720+1</f>
        <v>66</v>
      </c>
      <c r="F732" s="27"/>
      <c r="G732" s="27"/>
      <c r="H732" s="29" t="s">
        <v>2078</v>
      </c>
      <c r="I732" s="28"/>
      <c r="J732" s="28"/>
      <c r="K732" s="797" t="s">
        <v>284</v>
      </c>
      <c r="L732" s="798"/>
      <c r="M732" s="15"/>
      <c r="N732" s="15"/>
      <c r="O732" s="31">
        <v>62</v>
      </c>
    </row>
    <row r="733" spans="1:15" hidden="1">
      <c r="A733" s="25" t="s">
        <v>1561</v>
      </c>
      <c r="B733" s="25" t="s">
        <v>1561</v>
      </c>
      <c r="C733" s="2"/>
      <c r="D733" s="7"/>
      <c r="E733" s="32"/>
      <c r="F733" s="5"/>
      <c r="G733" s="5"/>
      <c r="H733" s="14" t="s">
        <v>174</v>
      </c>
      <c r="I733" s="8"/>
      <c r="J733" s="8"/>
      <c r="K733" s="513"/>
      <c r="L733" s="514"/>
      <c r="M733" s="4"/>
      <c r="N733" s="4"/>
      <c r="O733" s="32"/>
    </row>
    <row r="734" spans="1:15" hidden="1">
      <c r="A734" s="25" t="s">
        <v>1561</v>
      </c>
      <c r="B734" s="25" t="s">
        <v>1561</v>
      </c>
      <c r="C734" s="26"/>
      <c r="D734" s="7"/>
      <c r="E734" s="32"/>
      <c r="F734" s="5"/>
      <c r="G734" s="5" t="s">
        <v>36</v>
      </c>
      <c r="H734" s="3" t="s">
        <v>1313</v>
      </c>
      <c r="I734" s="24"/>
      <c r="J734" s="24"/>
      <c r="K734" s="511"/>
      <c r="L734" s="512"/>
      <c r="M734" s="3"/>
      <c r="N734" s="88"/>
      <c r="O734" s="32"/>
    </row>
    <row r="735" spans="1:15" hidden="1">
      <c r="A735" s="25" t="s">
        <v>1561</v>
      </c>
      <c r="B735" s="25" t="s">
        <v>1561</v>
      </c>
      <c r="C735" s="26"/>
      <c r="D735" s="7"/>
      <c r="E735" s="32"/>
      <c r="F735" s="5"/>
      <c r="G735" s="5" t="s">
        <v>37</v>
      </c>
      <c r="H735" s="3" t="s">
        <v>1314</v>
      </c>
      <c r="I735" s="24"/>
      <c r="J735" s="24"/>
      <c r="K735" s="511"/>
      <c r="L735" s="512"/>
      <c r="M735" s="3"/>
      <c r="N735" s="3"/>
      <c r="O735" s="32"/>
    </row>
    <row r="736" spans="1:15" ht="45" hidden="1" customHeight="1">
      <c r="A736" s="25" t="s">
        <v>1561</v>
      </c>
      <c r="B736" s="25" t="s">
        <v>1561</v>
      </c>
      <c r="C736" s="26"/>
      <c r="D736" s="7"/>
      <c r="E736" s="32"/>
      <c r="F736" s="5"/>
      <c r="G736" s="5" t="s">
        <v>38</v>
      </c>
      <c r="H736" s="2" t="s">
        <v>1315</v>
      </c>
      <c r="I736" s="9"/>
      <c r="J736" s="9"/>
      <c r="K736" s="511"/>
      <c r="L736" s="512"/>
      <c r="M736" s="3"/>
      <c r="N736" s="3"/>
      <c r="O736" s="32"/>
    </row>
    <row r="737" spans="1:15" ht="30" hidden="1">
      <c r="A737" s="25" t="s">
        <v>1561</v>
      </c>
      <c r="B737" s="25" t="s">
        <v>1561</v>
      </c>
      <c r="C737" s="26"/>
      <c r="D737" s="7"/>
      <c r="E737" s="32"/>
      <c r="F737" s="5"/>
      <c r="G737" s="5" t="s">
        <v>39</v>
      </c>
      <c r="H737" s="2" t="s">
        <v>1316</v>
      </c>
      <c r="I737" s="9"/>
      <c r="J737" s="9"/>
      <c r="K737" s="511"/>
      <c r="L737" s="512"/>
      <c r="M737" s="3"/>
      <c r="N737" s="2"/>
      <c r="O737" s="32"/>
    </row>
    <row r="738" spans="1:15" ht="30" hidden="1">
      <c r="A738" s="25" t="s">
        <v>1561</v>
      </c>
      <c r="B738" s="25" t="s">
        <v>1561</v>
      </c>
      <c r="C738" s="26"/>
      <c r="D738" s="7"/>
      <c r="E738" s="32"/>
      <c r="F738" s="5"/>
      <c r="G738" s="5" t="s">
        <v>40</v>
      </c>
      <c r="H738" s="2" t="s">
        <v>1317</v>
      </c>
      <c r="I738" s="9"/>
      <c r="J738" s="9"/>
      <c r="K738" s="511"/>
      <c r="L738" s="512"/>
      <c r="M738" s="3"/>
      <c r="N738" s="3"/>
      <c r="O738" s="32"/>
    </row>
    <row r="739" spans="1:15" ht="30" hidden="1">
      <c r="A739" s="25" t="s">
        <v>1561</v>
      </c>
      <c r="B739" s="25" t="s">
        <v>1561</v>
      </c>
      <c r="C739" s="26"/>
      <c r="D739" s="7"/>
      <c r="E739" s="33"/>
      <c r="F739" s="16"/>
      <c r="G739" s="16"/>
      <c r="H739" s="17" t="s">
        <v>2079</v>
      </c>
      <c r="I739" s="18"/>
      <c r="J739" s="18"/>
      <c r="K739" s="517"/>
      <c r="L739" s="518"/>
      <c r="M739" s="19"/>
      <c r="N739" s="19"/>
      <c r="O739" s="33"/>
    </row>
    <row r="740" spans="1:15" ht="60" hidden="1" customHeight="1">
      <c r="A740" s="25" t="s">
        <v>1561</v>
      </c>
      <c r="B740" s="25" t="s">
        <v>1561</v>
      </c>
      <c r="C740" s="2" t="s">
        <v>32</v>
      </c>
      <c r="D740" s="7" t="s">
        <v>171</v>
      </c>
      <c r="E740" s="31">
        <f>E732+1</f>
        <v>67</v>
      </c>
      <c r="F740" s="27"/>
      <c r="G740" s="27"/>
      <c r="H740" s="29" t="s">
        <v>2080</v>
      </c>
      <c r="I740" s="28"/>
      <c r="J740" s="28"/>
      <c r="K740" s="797" t="str">
        <f>"昨年1年間少しでも働いた人（休んでいた含む）("&amp;$E$187&amp;","&amp;$E$202&amp;","&amp;$E$217&amp;"いずれかの月=1-4 or Q"&amp;$E$231&amp;"=1-6)"</f>
        <v>昨年1年間少しでも働いた人（休んでいた含む）(Q16-1,Q16-2,Q16-3いずれかの月=1-4 or Q17=1-6)</v>
      </c>
      <c r="L740" s="798"/>
      <c r="M740" s="15"/>
      <c r="N740" s="15"/>
      <c r="O740" s="31">
        <v>63</v>
      </c>
    </row>
    <row r="741" spans="1:15" hidden="1">
      <c r="A741" s="25" t="s">
        <v>1561</v>
      </c>
      <c r="B741" s="25" t="s">
        <v>1561</v>
      </c>
      <c r="C741" s="2"/>
      <c r="D741" s="7"/>
      <c r="E741" s="32"/>
      <c r="F741" s="5"/>
      <c r="G741" s="5"/>
      <c r="H741" s="14" t="s">
        <v>0</v>
      </c>
      <c r="I741" s="8"/>
      <c r="J741" s="8"/>
      <c r="K741" s="513"/>
      <c r="L741" s="514"/>
      <c r="M741" s="4"/>
      <c r="N741" s="84"/>
      <c r="O741" s="32"/>
    </row>
    <row r="742" spans="1:15" hidden="1">
      <c r="A742" s="25" t="s">
        <v>1561</v>
      </c>
      <c r="B742" s="25" t="s">
        <v>1561</v>
      </c>
      <c r="C742" s="26"/>
      <c r="D742" s="7"/>
      <c r="E742" s="32"/>
      <c r="F742" s="5"/>
      <c r="G742" s="5" t="s">
        <v>36</v>
      </c>
      <c r="H742" s="2" t="s">
        <v>1318</v>
      </c>
      <c r="I742" s="9"/>
      <c r="J742" s="9"/>
      <c r="K742" s="511"/>
      <c r="L742" s="512"/>
      <c r="M742" s="3"/>
      <c r="N742" s="85"/>
      <c r="O742" s="32"/>
    </row>
    <row r="743" spans="1:15" hidden="1">
      <c r="A743" s="25" t="s">
        <v>1561</v>
      </c>
      <c r="B743" s="25" t="s">
        <v>1561</v>
      </c>
      <c r="C743" s="26"/>
      <c r="D743" s="7"/>
      <c r="E743" s="32"/>
      <c r="F743" s="5"/>
      <c r="G743" s="5" t="s">
        <v>37</v>
      </c>
      <c r="H743" s="2" t="s">
        <v>1319</v>
      </c>
      <c r="I743" s="9"/>
      <c r="J743" s="9"/>
      <c r="K743" s="511"/>
      <c r="L743" s="512"/>
      <c r="M743" s="3"/>
      <c r="N743" s="3"/>
      <c r="O743" s="32"/>
    </row>
    <row r="744" spans="1:15" hidden="1">
      <c r="A744" s="25" t="s">
        <v>1561</v>
      </c>
      <c r="B744" s="25" t="s">
        <v>1561</v>
      </c>
      <c r="C744" s="26"/>
      <c r="D744" s="7"/>
      <c r="E744" s="32"/>
      <c r="F744" s="5"/>
      <c r="G744" s="5" t="s">
        <v>14</v>
      </c>
      <c r="H744" s="2" t="s">
        <v>1320</v>
      </c>
      <c r="I744" s="9"/>
      <c r="J744" s="9"/>
      <c r="K744" s="511"/>
      <c r="L744" s="512"/>
      <c r="M744" s="3"/>
      <c r="N744" s="3"/>
      <c r="O744" s="32"/>
    </row>
    <row r="745" spans="1:15" hidden="1">
      <c r="A745" s="25" t="s">
        <v>1561</v>
      </c>
      <c r="B745" s="25" t="s">
        <v>1561</v>
      </c>
      <c r="C745" s="26"/>
      <c r="D745" s="7"/>
      <c r="E745" s="32"/>
      <c r="F745" s="5"/>
      <c r="G745" s="5" t="s">
        <v>15</v>
      </c>
      <c r="H745" s="2" t="s">
        <v>1321</v>
      </c>
      <c r="I745" s="9"/>
      <c r="J745" s="9"/>
      <c r="K745" s="511"/>
      <c r="L745" s="512"/>
      <c r="M745" s="3"/>
      <c r="N745" s="3"/>
      <c r="O745" s="32"/>
    </row>
    <row r="746" spans="1:15" hidden="1">
      <c r="A746" s="25" t="s">
        <v>1561</v>
      </c>
      <c r="B746" s="25" t="s">
        <v>1561</v>
      </c>
      <c r="C746" s="26"/>
      <c r="D746" s="7"/>
      <c r="E746" s="32"/>
      <c r="F746" s="5"/>
      <c r="G746" s="5" t="s">
        <v>16</v>
      </c>
      <c r="H746" s="279" t="s">
        <v>1322</v>
      </c>
      <c r="I746" s="9"/>
      <c r="J746" s="9"/>
      <c r="K746" s="511"/>
      <c r="L746" s="512"/>
      <c r="M746" s="3"/>
      <c r="N746" s="3"/>
      <c r="O746" s="32"/>
    </row>
    <row r="747" spans="1:15" hidden="1">
      <c r="A747" s="25" t="s">
        <v>1561</v>
      </c>
      <c r="B747" s="25" t="s">
        <v>1561</v>
      </c>
      <c r="C747" s="26"/>
      <c r="D747" s="7"/>
      <c r="E747" s="32"/>
      <c r="F747" s="5"/>
      <c r="G747" s="5" t="s">
        <v>41</v>
      </c>
      <c r="H747" s="279" t="s">
        <v>1869</v>
      </c>
      <c r="I747" s="9"/>
      <c r="J747" s="9"/>
      <c r="K747" s="511"/>
      <c r="L747" s="512"/>
      <c r="M747" s="3"/>
      <c r="N747" s="3"/>
      <c r="O747" s="32"/>
    </row>
    <row r="748" spans="1:15" ht="99" hidden="1" customHeight="1">
      <c r="A748" s="25" t="s">
        <v>1561</v>
      </c>
      <c r="B748" s="25" t="s">
        <v>1561</v>
      </c>
      <c r="C748" s="2" t="s">
        <v>32</v>
      </c>
      <c r="D748" s="7" t="s">
        <v>171</v>
      </c>
      <c r="E748" s="31">
        <f>E740+1</f>
        <v>68</v>
      </c>
      <c r="F748" s="27"/>
      <c r="G748" s="27"/>
      <c r="H748" s="29" t="s">
        <v>2081</v>
      </c>
      <c r="I748" s="28"/>
      <c r="J748" s="28"/>
      <c r="K748" s="797" t="str">
        <f>"昨年1年間少しでも働いた人（休んでいた含む）("&amp;$E$187&amp;","&amp;$E$202&amp;","&amp;$E$217&amp;"いずれかの月=1-4 or Q"&amp;$E$231&amp;"=1-6)"</f>
        <v>昨年1年間少しでも働いた人（休んでいた含む）(Q16-1,Q16-2,Q16-3いずれかの月=1-4 or Q17=1-6)</v>
      </c>
      <c r="L748" s="798"/>
      <c r="M748" s="15"/>
      <c r="N748" s="15" t="s">
        <v>1788</v>
      </c>
      <c r="O748" s="31">
        <v>64</v>
      </c>
    </row>
    <row r="749" spans="1:15" hidden="1">
      <c r="A749" s="25" t="s">
        <v>1561</v>
      </c>
      <c r="B749" s="25" t="s">
        <v>1561</v>
      </c>
      <c r="C749" s="2"/>
      <c r="D749" s="7"/>
      <c r="E749" s="32"/>
      <c r="F749" s="5"/>
      <c r="G749" s="5"/>
      <c r="H749" s="4" t="s">
        <v>174</v>
      </c>
      <c r="I749" s="8"/>
      <c r="J749" s="8"/>
      <c r="K749" s="513"/>
      <c r="L749" s="514"/>
      <c r="M749" s="14"/>
      <c r="N749" s="14"/>
      <c r="O749" s="32"/>
    </row>
    <row r="750" spans="1:15" hidden="1">
      <c r="A750" s="25" t="s">
        <v>1561</v>
      </c>
      <c r="B750" s="25" t="s">
        <v>1561</v>
      </c>
      <c r="C750" s="26"/>
      <c r="D750" s="7"/>
      <c r="E750" s="32"/>
      <c r="F750" s="5"/>
      <c r="G750" s="5" t="s">
        <v>36</v>
      </c>
      <c r="H750" s="2" t="s">
        <v>296</v>
      </c>
      <c r="I750" s="9"/>
      <c r="J750" s="9"/>
      <c r="K750" s="511"/>
      <c r="L750" s="512"/>
      <c r="M750" s="3"/>
      <c r="N750" s="3"/>
      <c r="O750" s="32"/>
    </row>
    <row r="751" spans="1:15" ht="30" hidden="1">
      <c r="A751" s="25" t="s">
        <v>1561</v>
      </c>
      <c r="B751" s="25" t="s">
        <v>1561</v>
      </c>
      <c r="C751" s="26"/>
      <c r="D751" s="7"/>
      <c r="E751" s="32"/>
      <c r="F751" s="5"/>
      <c r="G751" s="5" t="s">
        <v>37</v>
      </c>
      <c r="H751" s="2" t="s">
        <v>297</v>
      </c>
      <c r="I751" s="9"/>
      <c r="J751" s="9"/>
      <c r="K751" s="511"/>
      <c r="L751" s="512"/>
      <c r="M751" s="3"/>
      <c r="N751" s="3"/>
      <c r="O751" s="32"/>
    </row>
    <row r="752" spans="1:15" ht="60" hidden="1">
      <c r="A752" s="25" t="s">
        <v>1561</v>
      </c>
      <c r="B752" s="25" t="s">
        <v>1561</v>
      </c>
      <c r="C752" s="26"/>
      <c r="D752" s="7"/>
      <c r="E752" s="32"/>
      <c r="F752" s="5"/>
      <c r="G752" s="5" t="s">
        <v>38</v>
      </c>
      <c r="H752" s="2" t="s">
        <v>1832</v>
      </c>
      <c r="I752" s="9"/>
      <c r="J752" s="9"/>
      <c r="K752" s="511"/>
      <c r="L752" s="512"/>
      <c r="M752" s="3"/>
      <c r="N752" s="3" t="s">
        <v>1834</v>
      </c>
      <c r="O752" s="32"/>
    </row>
    <row r="753" spans="1:15" hidden="1">
      <c r="A753" s="25" t="s">
        <v>1561</v>
      </c>
      <c r="B753" s="25" t="s">
        <v>1561</v>
      </c>
      <c r="C753" s="26"/>
      <c r="D753" s="7"/>
      <c r="E753" s="32"/>
      <c r="F753" s="5"/>
      <c r="G753" s="5" t="s">
        <v>39</v>
      </c>
      <c r="H753" s="2" t="s">
        <v>295</v>
      </c>
      <c r="I753" s="9"/>
      <c r="J753" s="9"/>
      <c r="K753" s="511"/>
      <c r="L753" s="512"/>
      <c r="M753" s="3"/>
      <c r="N753" s="3"/>
      <c r="O753" s="32"/>
    </row>
    <row r="754" spans="1:15" hidden="1">
      <c r="A754" s="25" t="s">
        <v>1561</v>
      </c>
      <c r="B754" s="25" t="s">
        <v>1561</v>
      </c>
      <c r="C754" s="26"/>
      <c r="D754" s="7"/>
      <c r="E754" s="32"/>
      <c r="F754" s="5"/>
      <c r="G754" s="5" t="s">
        <v>40</v>
      </c>
      <c r="H754" s="2" t="s">
        <v>298</v>
      </c>
      <c r="I754" s="9"/>
      <c r="J754" s="9"/>
      <c r="K754" s="511"/>
      <c r="L754" s="512"/>
      <c r="M754" s="3"/>
      <c r="N754" s="3"/>
      <c r="O754" s="32"/>
    </row>
    <row r="755" spans="1:15" ht="100.5" hidden="1" customHeight="1">
      <c r="A755" s="25" t="s">
        <v>1561</v>
      </c>
      <c r="B755" s="25" t="s">
        <v>1561</v>
      </c>
      <c r="C755" s="2" t="s">
        <v>32</v>
      </c>
      <c r="D755" s="7" t="s">
        <v>171</v>
      </c>
      <c r="E755" s="31">
        <f>E748+1</f>
        <v>69</v>
      </c>
      <c r="F755" s="27"/>
      <c r="G755" s="27"/>
      <c r="H755" s="15" t="s">
        <v>2082</v>
      </c>
      <c r="I755" s="28"/>
      <c r="J755" s="28"/>
      <c r="K755" s="797" t="str">
        <f>"昨年1年間少しでも働いた人（休んでいた含む）("&amp;$E$187&amp;","&amp;$E$202&amp;","&amp;$E$217&amp;"いずれかの月=1-4 or Q"&amp;$E$231&amp;"=1-6)"</f>
        <v>昨年1年間少しでも働いた人（休んでいた含む）(Q16-1,Q16-2,Q16-3いずれかの月=1-4 or Q17=1-6)</v>
      </c>
      <c r="L755" s="798"/>
      <c r="M755" s="15"/>
      <c r="N755" s="15" t="s">
        <v>1783</v>
      </c>
      <c r="O755" s="31">
        <v>65</v>
      </c>
    </row>
    <row r="756" spans="1:15" hidden="1">
      <c r="A756" s="25" t="s">
        <v>1561</v>
      </c>
      <c r="B756" s="25" t="s">
        <v>1561</v>
      </c>
      <c r="C756" s="2"/>
      <c r="D756" s="7"/>
      <c r="E756" s="32"/>
      <c r="F756" s="5"/>
      <c r="G756" s="5"/>
      <c r="H756" s="14" t="s">
        <v>174</v>
      </c>
      <c r="I756" s="8"/>
      <c r="J756" s="8"/>
      <c r="K756" s="513"/>
      <c r="L756" s="514"/>
      <c r="M756" s="4"/>
      <c r="N756" s="84"/>
      <c r="O756" s="32"/>
    </row>
    <row r="757" spans="1:15" hidden="1">
      <c r="A757" s="25" t="s">
        <v>1561</v>
      </c>
      <c r="B757" s="25" t="s">
        <v>1561</v>
      </c>
      <c r="C757" s="2"/>
      <c r="D757" s="7"/>
      <c r="E757" s="32"/>
      <c r="F757" s="5"/>
      <c r="G757" s="5" t="s">
        <v>36</v>
      </c>
      <c r="H757" s="3" t="s">
        <v>240</v>
      </c>
      <c r="I757" s="24"/>
      <c r="J757" s="24"/>
      <c r="K757" s="511"/>
      <c r="L757" s="512"/>
      <c r="M757" s="2"/>
      <c r="N757" s="85"/>
      <c r="O757" s="32"/>
    </row>
    <row r="758" spans="1:15" hidden="1">
      <c r="A758" s="25" t="s">
        <v>1561</v>
      </c>
      <c r="B758" s="25" t="s">
        <v>1561</v>
      </c>
      <c r="C758" s="2"/>
      <c r="D758" s="7"/>
      <c r="E758" s="32"/>
      <c r="F758" s="5"/>
      <c r="G758" s="5" t="s">
        <v>37</v>
      </c>
      <c r="H758" s="3" t="s">
        <v>241</v>
      </c>
      <c r="I758" s="24"/>
      <c r="J758" s="24"/>
      <c r="K758" s="511"/>
      <c r="L758" s="512"/>
      <c r="M758" s="2"/>
      <c r="N758" s="2"/>
      <c r="O758" s="32"/>
    </row>
    <row r="759" spans="1:15" hidden="1">
      <c r="A759" s="25" t="s">
        <v>1561</v>
      </c>
      <c r="B759" s="25" t="s">
        <v>1561</v>
      </c>
      <c r="C759" s="2"/>
      <c r="D759" s="7"/>
      <c r="E759" s="32"/>
      <c r="F759" s="5"/>
      <c r="G759" s="5" t="s">
        <v>9</v>
      </c>
      <c r="H759" s="3" t="s">
        <v>279</v>
      </c>
      <c r="I759" s="24"/>
      <c r="J759" s="24"/>
      <c r="K759" s="511"/>
      <c r="L759" s="512"/>
      <c r="M759" s="2"/>
      <c r="N759" s="2"/>
      <c r="O759" s="32"/>
    </row>
    <row r="760" spans="1:15" hidden="1">
      <c r="A760" s="25" t="s">
        <v>1561</v>
      </c>
      <c r="B760" s="25" t="s">
        <v>1561</v>
      </c>
      <c r="C760" s="26"/>
      <c r="D760" s="7"/>
      <c r="E760" s="32"/>
      <c r="F760" s="5"/>
      <c r="G760" s="5" t="s">
        <v>38</v>
      </c>
      <c r="H760" s="2" t="s">
        <v>299</v>
      </c>
      <c r="I760" s="9"/>
      <c r="J760" s="9"/>
      <c r="K760" s="511"/>
      <c r="L760" s="512"/>
      <c r="M760" s="3"/>
      <c r="N760" s="82"/>
      <c r="O760" s="32"/>
    </row>
    <row r="761" spans="1:15" hidden="1">
      <c r="A761" s="25" t="s">
        <v>1561</v>
      </c>
      <c r="B761" s="25" t="s">
        <v>1561</v>
      </c>
      <c r="C761" s="26"/>
      <c r="D761" s="7"/>
      <c r="E761" s="32"/>
      <c r="F761" s="5"/>
      <c r="G761" s="5" t="s">
        <v>39</v>
      </c>
      <c r="H761" s="2" t="s">
        <v>300</v>
      </c>
      <c r="I761" s="9"/>
      <c r="J761" s="9"/>
      <c r="K761" s="511"/>
      <c r="L761" s="512"/>
      <c r="M761" s="3"/>
      <c r="N761" s="3"/>
      <c r="O761" s="32"/>
    </row>
    <row r="762" spans="1:15" hidden="1">
      <c r="A762" s="25" t="s">
        <v>1561</v>
      </c>
      <c r="B762" s="25" t="s">
        <v>1561</v>
      </c>
      <c r="C762" s="26"/>
      <c r="D762" s="7"/>
      <c r="E762" s="32"/>
      <c r="F762" s="5"/>
      <c r="G762" s="5" t="s">
        <v>40</v>
      </c>
      <c r="H762" s="2" t="s">
        <v>301</v>
      </c>
      <c r="I762" s="9"/>
      <c r="J762" s="9"/>
      <c r="K762" s="511"/>
      <c r="L762" s="512"/>
      <c r="M762" s="3"/>
      <c r="N762" s="3"/>
      <c r="O762" s="32"/>
    </row>
    <row r="763" spans="1:15" hidden="1">
      <c r="A763" s="25" t="s">
        <v>1561</v>
      </c>
      <c r="B763" s="25" t="s">
        <v>1561</v>
      </c>
      <c r="C763" s="26"/>
      <c r="D763" s="7"/>
      <c r="E763" s="32"/>
      <c r="F763" s="5"/>
      <c r="G763" s="5" t="s">
        <v>41</v>
      </c>
      <c r="H763" s="2" t="s">
        <v>302</v>
      </c>
      <c r="I763" s="9"/>
      <c r="J763" s="9"/>
      <c r="K763" s="511"/>
      <c r="L763" s="512"/>
      <c r="M763" s="3"/>
      <c r="N763" s="3"/>
      <c r="O763" s="32"/>
    </row>
    <row r="764" spans="1:15" hidden="1">
      <c r="A764" s="25" t="s">
        <v>1561</v>
      </c>
      <c r="B764" s="25" t="s">
        <v>1561</v>
      </c>
      <c r="C764" s="26"/>
      <c r="D764" s="7"/>
      <c r="E764" s="32"/>
      <c r="F764" s="5"/>
      <c r="G764" s="5" t="s">
        <v>18</v>
      </c>
      <c r="H764" s="2" t="s">
        <v>303</v>
      </c>
      <c r="I764" s="9"/>
      <c r="J764" s="9"/>
      <c r="K764" s="511"/>
      <c r="L764" s="512"/>
      <c r="M764" s="3"/>
      <c r="N764" s="88"/>
      <c r="O764" s="32"/>
    </row>
    <row r="765" spans="1:15" ht="75" hidden="1">
      <c r="A765" s="25" t="s">
        <v>1561</v>
      </c>
      <c r="B765" s="25" t="s">
        <v>1561</v>
      </c>
      <c r="C765" s="2" t="s">
        <v>32</v>
      </c>
      <c r="D765" s="7" t="s">
        <v>171</v>
      </c>
      <c r="E765" s="31">
        <f>E755+1</f>
        <v>70</v>
      </c>
      <c r="F765" s="27"/>
      <c r="G765" s="27"/>
      <c r="H765" s="29" t="s">
        <v>2083</v>
      </c>
      <c r="I765" s="28"/>
      <c r="J765" s="28"/>
      <c r="K765" s="797" t="s">
        <v>284</v>
      </c>
      <c r="L765" s="798"/>
      <c r="M765" s="29"/>
      <c r="N765" s="15" t="s">
        <v>1784</v>
      </c>
      <c r="O765" s="31">
        <v>66</v>
      </c>
    </row>
    <row r="766" spans="1:15" hidden="1">
      <c r="A766" s="25" t="s">
        <v>1561</v>
      </c>
      <c r="B766" s="25" t="s">
        <v>1561</v>
      </c>
      <c r="C766" s="2"/>
      <c r="D766" s="7"/>
      <c r="E766" s="32"/>
      <c r="F766" s="5"/>
      <c r="G766" s="5"/>
      <c r="H766" s="14" t="s">
        <v>0</v>
      </c>
      <c r="I766" s="8"/>
      <c r="J766" s="8"/>
      <c r="K766" s="513"/>
      <c r="L766" s="514"/>
      <c r="M766" s="4"/>
      <c r="N766" s="4"/>
      <c r="O766" s="32"/>
    </row>
    <row r="767" spans="1:15" hidden="1">
      <c r="A767" s="25" t="s">
        <v>1561</v>
      </c>
      <c r="B767" s="25" t="s">
        <v>1561</v>
      </c>
      <c r="C767" s="26"/>
      <c r="D767" s="7"/>
      <c r="E767" s="32"/>
      <c r="F767" s="5"/>
      <c r="G767" s="5" t="s">
        <v>36</v>
      </c>
      <c r="H767" s="2" t="s">
        <v>226</v>
      </c>
      <c r="I767" s="9"/>
      <c r="J767" s="9"/>
      <c r="K767" s="511"/>
      <c r="L767" s="512"/>
      <c r="M767" s="3"/>
      <c r="N767" s="3"/>
      <c r="O767" s="32"/>
    </row>
    <row r="768" spans="1:15" hidden="1">
      <c r="A768" s="25" t="s">
        <v>1561</v>
      </c>
      <c r="B768" s="25" t="s">
        <v>1561</v>
      </c>
      <c r="C768" s="26"/>
      <c r="D768" s="7"/>
      <c r="E768" s="32"/>
      <c r="F768" s="5"/>
      <c r="G768" s="5" t="s">
        <v>37</v>
      </c>
      <c r="H768" s="2" t="s">
        <v>43</v>
      </c>
      <c r="I768" s="9"/>
      <c r="J768" s="9"/>
      <c r="K768" s="511"/>
      <c r="L768" s="512"/>
      <c r="M768" s="3"/>
      <c r="N768" s="3"/>
      <c r="O768" s="32"/>
    </row>
    <row r="769" spans="1:15">
      <c r="A769" s="25" t="s">
        <v>1561</v>
      </c>
      <c r="B769" s="25" t="s">
        <v>1561</v>
      </c>
      <c r="C769" s="26"/>
      <c r="D769" s="7"/>
      <c r="E769" s="33"/>
      <c r="F769" s="16"/>
      <c r="G769" s="16"/>
      <c r="H769" s="17" t="s">
        <v>2084</v>
      </c>
      <c r="I769" s="18"/>
      <c r="J769" s="18"/>
      <c r="K769" s="517"/>
      <c r="L769" s="518"/>
      <c r="M769" s="19"/>
      <c r="N769" s="87"/>
      <c r="O769" s="33"/>
    </row>
    <row r="770" spans="1:15" ht="99.75" customHeight="1">
      <c r="A770" s="25" t="s">
        <v>1561</v>
      </c>
      <c r="B770" s="25" t="s">
        <v>1561</v>
      </c>
      <c r="C770" s="2" t="s">
        <v>44</v>
      </c>
      <c r="D770" s="7" t="s">
        <v>172</v>
      </c>
      <c r="E770" s="31">
        <f>E765+1</f>
        <v>71</v>
      </c>
      <c r="F770" s="27"/>
      <c r="G770" s="27"/>
      <c r="H770" s="29" t="s">
        <v>2085</v>
      </c>
      <c r="I770" s="28"/>
      <c r="J770" s="28"/>
      <c r="K770" s="797" t="str">
        <f>"昨年1年間少しでも働いた人（休んでいた含む）("&amp;$E$187&amp;","&amp;$E$202&amp;","&amp;$E$217&amp;"いずれかの月=1-4 or Q"&amp;$E$231&amp;"=1-6)"</f>
        <v>昨年1年間少しでも働いた人（休んでいた含む）(Q16-1,Q16-2,Q16-3いずれかの月=1-4 or Q17=1-6)</v>
      </c>
      <c r="L770" s="798"/>
      <c r="M770" s="15"/>
      <c r="N770" s="68"/>
      <c r="O770" s="31">
        <v>67</v>
      </c>
    </row>
    <row r="771" spans="1:15">
      <c r="A771" s="25" t="s">
        <v>1561</v>
      </c>
      <c r="B771" s="25" t="s">
        <v>1561</v>
      </c>
      <c r="C771" s="2"/>
      <c r="D771" s="7"/>
      <c r="E771" s="32"/>
      <c r="F771" s="5"/>
      <c r="G771" s="5"/>
      <c r="H771" s="14" t="s">
        <v>0</v>
      </c>
      <c r="I771" s="8"/>
      <c r="J771" s="8"/>
      <c r="K771" s="513"/>
      <c r="L771" s="514"/>
      <c r="M771" s="4"/>
      <c r="N771" s="84"/>
      <c r="O771" s="32"/>
    </row>
    <row r="772" spans="1:15">
      <c r="A772" s="25" t="s">
        <v>1561</v>
      </c>
      <c r="B772" s="25" t="s">
        <v>1561</v>
      </c>
      <c r="C772" s="2" t="s">
        <v>45</v>
      </c>
      <c r="D772" s="7"/>
      <c r="E772" s="32"/>
      <c r="F772" s="5" t="s">
        <v>190</v>
      </c>
      <c r="G772" s="5" t="s">
        <v>35</v>
      </c>
      <c r="H772" s="2" t="s">
        <v>201</v>
      </c>
      <c r="I772" s="9"/>
      <c r="J772" s="9"/>
      <c r="K772" s="511"/>
      <c r="L772" s="512"/>
      <c r="M772" s="3"/>
      <c r="N772" s="3"/>
      <c r="O772" s="32"/>
    </row>
    <row r="773" spans="1:15" ht="30">
      <c r="A773" s="25" t="s">
        <v>1561</v>
      </c>
      <c r="B773" s="25" t="s">
        <v>1561</v>
      </c>
      <c r="C773" s="2" t="s">
        <v>46</v>
      </c>
      <c r="D773" s="7"/>
      <c r="E773" s="32"/>
      <c r="F773" s="5" t="s">
        <v>190</v>
      </c>
      <c r="G773" s="5" t="s">
        <v>10</v>
      </c>
      <c r="H773" s="2" t="s">
        <v>275</v>
      </c>
      <c r="I773" s="9"/>
      <c r="J773" s="9"/>
      <c r="K773" s="511"/>
      <c r="L773" s="512"/>
      <c r="M773" s="3"/>
      <c r="N773" s="3"/>
      <c r="O773" s="32"/>
    </row>
    <row r="774" spans="1:15" ht="30">
      <c r="A774" s="25" t="s">
        <v>1561</v>
      </c>
      <c r="B774" s="25" t="s">
        <v>1561</v>
      </c>
      <c r="C774" s="2" t="s">
        <v>48</v>
      </c>
      <c r="D774" s="7"/>
      <c r="E774" s="32"/>
      <c r="F774" s="5" t="s">
        <v>190</v>
      </c>
      <c r="G774" s="5" t="s">
        <v>11</v>
      </c>
      <c r="H774" s="2" t="s">
        <v>47</v>
      </c>
      <c r="I774" s="9"/>
      <c r="J774" s="9"/>
      <c r="K774" s="511"/>
      <c r="L774" s="512"/>
      <c r="M774" s="3"/>
      <c r="N774" s="3"/>
      <c r="O774" s="32"/>
    </row>
    <row r="775" spans="1:15" ht="30">
      <c r="A775" s="25" t="s">
        <v>1561</v>
      </c>
      <c r="B775" s="25" t="s">
        <v>1561</v>
      </c>
      <c r="C775" s="2" t="s">
        <v>49</v>
      </c>
      <c r="D775" s="7"/>
      <c r="E775" s="32"/>
      <c r="F775" s="5" t="s">
        <v>190</v>
      </c>
      <c r="G775" s="5" t="s">
        <v>12</v>
      </c>
      <c r="H775" s="2" t="s">
        <v>202</v>
      </c>
      <c r="I775" s="9"/>
      <c r="J775" s="9"/>
      <c r="K775" s="511"/>
      <c r="L775" s="512"/>
      <c r="M775" s="3"/>
      <c r="N775" s="3"/>
      <c r="O775" s="32"/>
    </row>
    <row r="776" spans="1:15">
      <c r="A776" s="25" t="s">
        <v>1561</v>
      </c>
      <c r="B776" s="25" t="s">
        <v>1561</v>
      </c>
      <c r="C776" s="2" t="s">
        <v>51</v>
      </c>
      <c r="D776" s="7"/>
      <c r="E776" s="32"/>
      <c r="F776" s="5" t="s">
        <v>190</v>
      </c>
      <c r="G776" s="5" t="s">
        <v>50</v>
      </c>
      <c r="H776" s="2" t="s">
        <v>350</v>
      </c>
      <c r="I776" s="9"/>
      <c r="J776" s="9"/>
      <c r="K776" s="511"/>
      <c r="L776" s="512"/>
      <c r="M776" s="2"/>
      <c r="N776" s="2" t="s">
        <v>1576</v>
      </c>
      <c r="O776" s="32"/>
    </row>
    <row r="777" spans="1:15" ht="30">
      <c r="A777" s="25" t="s">
        <v>1561</v>
      </c>
      <c r="B777" s="25" t="s">
        <v>1561</v>
      </c>
      <c r="C777" s="2" t="s">
        <v>51</v>
      </c>
      <c r="D777" s="7"/>
      <c r="E777" s="32"/>
      <c r="F777" s="5" t="s">
        <v>190</v>
      </c>
      <c r="G777" s="5" t="s">
        <v>52</v>
      </c>
      <c r="H777" s="2" t="s">
        <v>351</v>
      </c>
      <c r="I777" s="9"/>
      <c r="J777" s="9"/>
      <c r="K777" s="511"/>
      <c r="L777" s="512"/>
      <c r="M777" s="2"/>
      <c r="N777" s="2" t="s">
        <v>1577</v>
      </c>
      <c r="O777" s="32"/>
    </row>
    <row r="778" spans="1:15">
      <c r="A778" s="704" t="s">
        <v>2056</v>
      </c>
      <c r="B778" s="704" t="s">
        <v>2056</v>
      </c>
      <c r="C778" s="76"/>
      <c r="D778" s="705"/>
      <c r="E778" s="708"/>
      <c r="F778" s="291" t="s">
        <v>190</v>
      </c>
      <c r="G778" s="743" t="s">
        <v>391</v>
      </c>
      <c r="H778" s="742" t="s">
        <v>2155</v>
      </c>
      <c r="I778" s="9"/>
      <c r="J778" s="9"/>
      <c r="K778" s="511"/>
      <c r="L778" s="512"/>
      <c r="M778" s="2"/>
      <c r="N778" s="76" t="s">
        <v>2153</v>
      </c>
      <c r="O778" s="32"/>
    </row>
    <row r="779" spans="1:15">
      <c r="A779" s="704" t="s">
        <v>2056</v>
      </c>
      <c r="B779" s="704" t="s">
        <v>2056</v>
      </c>
      <c r="C779" s="76"/>
      <c r="D779" s="705"/>
      <c r="E779" s="708"/>
      <c r="F779" s="291" t="s">
        <v>190</v>
      </c>
      <c r="G779" s="743" t="s">
        <v>393</v>
      </c>
      <c r="H779" s="742" t="s">
        <v>2156</v>
      </c>
      <c r="I779" s="9"/>
      <c r="J779" s="9"/>
      <c r="K779" s="511"/>
      <c r="L779" s="512"/>
      <c r="M779" s="2"/>
      <c r="N779" s="76" t="s">
        <v>2153</v>
      </c>
      <c r="O779" s="32"/>
    </row>
    <row r="780" spans="1:15">
      <c r="A780" s="704" t="s">
        <v>2056</v>
      </c>
      <c r="B780" s="704" t="s">
        <v>2056</v>
      </c>
      <c r="C780" s="76"/>
      <c r="D780" s="705"/>
      <c r="E780" s="708"/>
      <c r="F780" s="291" t="s">
        <v>190</v>
      </c>
      <c r="G780" s="291" t="s">
        <v>395</v>
      </c>
      <c r="H780" s="76" t="s">
        <v>2157</v>
      </c>
      <c r="I780" s="9"/>
      <c r="J780" s="9"/>
      <c r="K780" s="821" t="str">
        <f>"昨年12月 非正規社員(Q"&amp;E259&amp;"=2-6)"</f>
        <v>昨年12月 非正規社員(Q19=2-6)</v>
      </c>
      <c r="L780" s="822"/>
      <c r="M780" s="2"/>
      <c r="N780" s="76" t="s">
        <v>2153</v>
      </c>
      <c r="O780" s="32"/>
    </row>
    <row r="781" spans="1:15">
      <c r="A781" s="25" t="s">
        <v>1561</v>
      </c>
      <c r="B781" s="25" t="s">
        <v>1561</v>
      </c>
      <c r="C781" s="26"/>
      <c r="D781" s="7"/>
      <c r="E781" s="32"/>
      <c r="F781" s="5"/>
      <c r="G781" s="5" t="s">
        <v>36</v>
      </c>
      <c r="H781" s="2" t="s">
        <v>258</v>
      </c>
      <c r="I781" s="9"/>
      <c r="J781" s="9"/>
      <c r="K781" s="511"/>
      <c r="L781" s="512"/>
      <c r="M781" s="3"/>
      <c r="N781" s="3"/>
      <c r="O781" s="32"/>
    </row>
    <row r="782" spans="1:15">
      <c r="A782" s="25" t="s">
        <v>1561</v>
      </c>
      <c r="B782" s="25" t="s">
        <v>1561</v>
      </c>
      <c r="C782" s="26"/>
      <c r="D782" s="7"/>
      <c r="E782" s="32"/>
      <c r="F782" s="5"/>
      <c r="G782" s="5" t="s">
        <v>37</v>
      </c>
      <c r="H782" s="2" t="s">
        <v>253</v>
      </c>
      <c r="I782" s="9"/>
      <c r="J782" s="9"/>
      <c r="K782" s="511"/>
      <c r="L782" s="512"/>
      <c r="M782" s="3"/>
      <c r="N782" s="3"/>
      <c r="O782" s="32"/>
    </row>
    <row r="783" spans="1:15">
      <c r="A783" s="25" t="s">
        <v>1561</v>
      </c>
      <c r="B783" s="25" t="s">
        <v>1561</v>
      </c>
      <c r="C783" s="26"/>
      <c r="D783" s="7"/>
      <c r="E783" s="32"/>
      <c r="F783" s="5"/>
      <c r="G783" s="5" t="s">
        <v>14</v>
      </c>
      <c r="H783" s="2" t="s">
        <v>53</v>
      </c>
      <c r="I783" s="9"/>
      <c r="J783" s="9"/>
      <c r="K783" s="511"/>
      <c r="L783" s="512"/>
      <c r="M783" s="3"/>
      <c r="N783" s="3"/>
      <c r="O783" s="32"/>
    </row>
    <row r="784" spans="1:15">
      <c r="A784" s="25" t="s">
        <v>1561</v>
      </c>
      <c r="B784" s="25" t="s">
        <v>1561</v>
      </c>
      <c r="C784" s="26"/>
      <c r="D784" s="7"/>
      <c r="E784" s="32"/>
      <c r="F784" s="5"/>
      <c r="G784" s="5" t="s">
        <v>15</v>
      </c>
      <c r="H784" s="2" t="s">
        <v>255</v>
      </c>
      <c r="I784" s="9"/>
      <c r="J784" s="9"/>
      <c r="K784" s="511"/>
      <c r="L784" s="512"/>
      <c r="M784" s="3"/>
      <c r="N784" s="3"/>
      <c r="O784" s="32"/>
    </row>
    <row r="785" spans="1:15">
      <c r="A785" s="25" t="s">
        <v>1561</v>
      </c>
      <c r="B785" s="25" t="s">
        <v>1561</v>
      </c>
      <c r="C785" s="26"/>
      <c r="D785" s="7"/>
      <c r="E785" s="32"/>
      <c r="F785" s="5"/>
      <c r="G785" s="5" t="s">
        <v>16</v>
      </c>
      <c r="H785" s="2" t="s">
        <v>256</v>
      </c>
      <c r="I785" s="9"/>
      <c r="J785" s="9"/>
      <c r="K785" s="511"/>
      <c r="L785" s="512"/>
      <c r="M785" s="3"/>
      <c r="N785" s="3"/>
      <c r="O785" s="32"/>
    </row>
    <row r="786" spans="1:15" ht="120" hidden="1">
      <c r="A786" s="25" t="s">
        <v>1561</v>
      </c>
      <c r="B786" s="25" t="s">
        <v>1561</v>
      </c>
      <c r="C786" s="2" t="s">
        <v>1811</v>
      </c>
      <c r="D786" s="7" t="s">
        <v>172</v>
      </c>
      <c r="E786" s="31">
        <f>E770+1</f>
        <v>72</v>
      </c>
      <c r="F786" s="27"/>
      <c r="G786" s="27"/>
      <c r="H786" s="29" t="s">
        <v>2086</v>
      </c>
      <c r="I786" s="28"/>
      <c r="J786" s="28"/>
      <c r="K786" s="797" t="str">
        <f>"昨年1年間少しでも働いた人（休んでいた含む）("&amp;$E$187&amp;","&amp;$E$202&amp;","&amp;$E$217&amp;"いずれかの月=1-4 or Q"&amp;$E$231&amp;"=1-6)"</f>
        <v>昨年1年間少しでも働いた人（休んでいた含む）(Q16-1,Q16-2,Q16-3いずれかの月=1-4 or Q17=1-6)</v>
      </c>
      <c r="L786" s="798"/>
      <c r="M786" s="15"/>
      <c r="N786" s="15" t="s">
        <v>1785</v>
      </c>
      <c r="O786" s="31">
        <v>68</v>
      </c>
    </row>
    <row r="787" spans="1:15" hidden="1">
      <c r="A787" s="25" t="s">
        <v>1561</v>
      </c>
      <c r="B787" s="25" t="s">
        <v>1561</v>
      </c>
      <c r="C787" s="2" t="s">
        <v>169</v>
      </c>
      <c r="D787" s="7"/>
      <c r="E787" s="32"/>
      <c r="F787" s="5"/>
      <c r="G787" s="5"/>
      <c r="H787" s="14" t="s">
        <v>0</v>
      </c>
      <c r="I787" s="8"/>
      <c r="J787" s="8"/>
      <c r="K787" s="513"/>
      <c r="L787" s="514"/>
      <c r="M787" s="83"/>
      <c r="N787" s="89"/>
      <c r="O787" s="32"/>
    </row>
    <row r="788" spans="1:15" ht="30" hidden="1">
      <c r="A788" s="25" t="s">
        <v>1561</v>
      </c>
      <c r="B788" s="25" t="s">
        <v>1561</v>
      </c>
      <c r="C788" s="2" t="s">
        <v>54</v>
      </c>
      <c r="D788" s="7"/>
      <c r="E788" s="32"/>
      <c r="F788" s="5" t="s">
        <v>190</v>
      </c>
      <c r="G788" s="5" t="s">
        <v>35</v>
      </c>
      <c r="H788" s="2" t="s">
        <v>1323</v>
      </c>
      <c r="I788" s="9"/>
      <c r="J788" s="9"/>
      <c r="K788" s="511"/>
      <c r="L788" s="512"/>
      <c r="M788" s="2"/>
      <c r="N788" s="2" t="s">
        <v>1632</v>
      </c>
      <c r="O788" s="32"/>
    </row>
    <row r="789" spans="1:15" hidden="1">
      <c r="A789" s="25" t="s">
        <v>1561</v>
      </c>
      <c r="B789" s="25" t="s">
        <v>1561</v>
      </c>
      <c r="C789" s="2" t="s">
        <v>55</v>
      </c>
      <c r="D789" s="7"/>
      <c r="E789" s="32"/>
      <c r="F789" s="5" t="s">
        <v>190</v>
      </c>
      <c r="G789" s="5" t="s">
        <v>10</v>
      </c>
      <c r="H789" s="2" t="s">
        <v>259</v>
      </c>
      <c r="I789" s="9"/>
      <c r="J789" s="9"/>
      <c r="K789" s="511"/>
      <c r="L789" s="512"/>
      <c r="M789" s="76"/>
      <c r="N789" s="76"/>
      <c r="O789" s="32"/>
    </row>
    <row r="790" spans="1:15" hidden="1">
      <c r="A790" s="25" t="s">
        <v>1561</v>
      </c>
      <c r="B790" s="25" t="s">
        <v>1561</v>
      </c>
      <c r="C790" s="2" t="s">
        <v>56</v>
      </c>
      <c r="D790" s="7"/>
      <c r="E790" s="32"/>
      <c r="F790" s="5" t="s">
        <v>190</v>
      </c>
      <c r="G790" s="5" t="s">
        <v>11</v>
      </c>
      <c r="H790" s="2" t="s">
        <v>280</v>
      </c>
      <c r="I790" s="9"/>
      <c r="J790" s="9"/>
      <c r="K790" s="511"/>
      <c r="L790" s="512"/>
      <c r="M790" s="3"/>
      <c r="N790" s="3"/>
      <c r="O790" s="32"/>
    </row>
    <row r="791" spans="1:15" hidden="1">
      <c r="A791" s="25" t="s">
        <v>1561</v>
      </c>
      <c r="B791" s="25" t="s">
        <v>1561</v>
      </c>
      <c r="C791" s="2" t="s">
        <v>57</v>
      </c>
      <c r="D791" s="7"/>
      <c r="E791" s="32"/>
      <c r="F791" s="5" t="s">
        <v>190</v>
      </c>
      <c r="G791" s="5" t="s">
        <v>12</v>
      </c>
      <c r="H791" s="2" t="s">
        <v>276</v>
      </c>
      <c r="I791" s="9"/>
      <c r="J791" s="9"/>
      <c r="K791" s="511"/>
      <c r="L791" s="512"/>
      <c r="M791" s="3"/>
      <c r="N791" s="3"/>
      <c r="O791" s="32"/>
    </row>
    <row r="792" spans="1:15" ht="30" hidden="1">
      <c r="A792" s="25" t="s">
        <v>1561</v>
      </c>
      <c r="B792" s="25" t="s">
        <v>1561</v>
      </c>
      <c r="C792" s="2" t="s">
        <v>58</v>
      </c>
      <c r="D792" s="7"/>
      <c r="E792" s="32"/>
      <c r="F792" s="5" t="s">
        <v>190</v>
      </c>
      <c r="G792" s="5" t="s">
        <v>50</v>
      </c>
      <c r="H792" s="2" t="s">
        <v>203</v>
      </c>
      <c r="I792" s="9"/>
      <c r="J792" s="9"/>
      <c r="K792" s="511"/>
      <c r="L792" s="512"/>
      <c r="M792" s="3"/>
      <c r="N792" s="3"/>
      <c r="O792" s="32"/>
    </row>
    <row r="793" spans="1:15" ht="66" hidden="1" customHeight="1">
      <c r="A793" s="704" t="s">
        <v>1561</v>
      </c>
      <c r="B793" s="704" t="s">
        <v>1561</v>
      </c>
      <c r="C793" s="76"/>
      <c r="D793" s="705"/>
      <c r="E793" s="708"/>
      <c r="F793" s="291" t="s">
        <v>190</v>
      </c>
      <c r="G793" s="291" t="s">
        <v>2154</v>
      </c>
      <c r="H793" s="76" t="s">
        <v>2160</v>
      </c>
      <c r="I793" s="703"/>
      <c r="J793" s="703"/>
      <c r="K793" s="821" t="str">
        <f>"昨年12月 非正規社員(Q"&amp;E259&amp;"=2-6)"</f>
        <v>昨年12月 非正規社員(Q19=2-6)</v>
      </c>
      <c r="L793" s="822"/>
      <c r="M793" s="292" t="str">
        <f>"集計上で、「自分と同様の働き方をしている正規の職員・従業員がいる」に「あてはまる～どちらかというとあてはまる」（Q"&amp;E770&amp;"(9)=1-2) と回答している人に絞り込み処理を行う"</f>
        <v>集計上で、「自分と同様の働き方をしている正規の職員・従業員がいる」に「あてはまる～どちらかというとあてはまる」（Q71(9)=1-2) と回答している人に絞り込み処理を行う</v>
      </c>
      <c r="N793" s="76" t="s">
        <v>2153</v>
      </c>
      <c r="O793" s="32"/>
    </row>
    <row r="794" spans="1:15" hidden="1">
      <c r="A794" s="25" t="s">
        <v>1561</v>
      </c>
      <c r="B794" s="25" t="s">
        <v>1561</v>
      </c>
      <c r="C794" s="26"/>
      <c r="D794" s="7"/>
      <c r="E794" s="32"/>
      <c r="F794" s="5"/>
      <c r="G794" s="5" t="s">
        <v>36</v>
      </c>
      <c r="H794" s="2" t="s">
        <v>258</v>
      </c>
      <c r="I794" s="9"/>
      <c r="J794" s="9"/>
      <c r="K794" s="511"/>
      <c r="L794" s="512"/>
      <c r="M794" s="3"/>
      <c r="N794" s="3"/>
      <c r="O794" s="32"/>
    </row>
    <row r="795" spans="1:15" hidden="1">
      <c r="A795" s="25" t="s">
        <v>1561</v>
      </c>
      <c r="B795" s="25" t="s">
        <v>1561</v>
      </c>
      <c r="C795" s="26"/>
      <c r="D795" s="7"/>
      <c r="E795" s="32"/>
      <c r="F795" s="5"/>
      <c r="G795" s="5" t="s">
        <v>37</v>
      </c>
      <c r="H795" s="2" t="s">
        <v>253</v>
      </c>
      <c r="I795" s="9"/>
      <c r="J795" s="9"/>
      <c r="K795" s="511"/>
      <c r="L795" s="512"/>
      <c r="M795" s="3"/>
      <c r="N795" s="3"/>
      <c r="O795" s="32"/>
    </row>
    <row r="796" spans="1:15" hidden="1">
      <c r="A796" s="25" t="s">
        <v>1561</v>
      </c>
      <c r="B796" s="25" t="s">
        <v>1561</v>
      </c>
      <c r="C796" s="26"/>
      <c r="D796" s="7"/>
      <c r="E796" s="32"/>
      <c r="F796" s="5"/>
      <c r="G796" s="5" t="s">
        <v>14</v>
      </c>
      <c r="H796" s="2" t="s">
        <v>53</v>
      </c>
      <c r="I796" s="9"/>
      <c r="J796" s="9"/>
      <c r="K796" s="511"/>
      <c r="L796" s="512"/>
      <c r="M796" s="3"/>
      <c r="N796" s="3"/>
      <c r="O796" s="32"/>
    </row>
    <row r="797" spans="1:15" hidden="1">
      <c r="A797" s="25" t="s">
        <v>1561</v>
      </c>
      <c r="B797" s="25" t="s">
        <v>1561</v>
      </c>
      <c r="C797" s="26"/>
      <c r="D797" s="7"/>
      <c r="E797" s="32"/>
      <c r="F797" s="5"/>
      <c r="G797" s="5" t="s">
        <v>15</v>
      </c>
      <c r="H797" s="2" t="s">
        <v>255</v>
      </c>
      <c r="I797" s="9"/>
      <c r="J797" s="9"/>
      <c r="K797" s="511"/>
      <c r="L797" s="512"/>
      <c r="M797" s="3"/>
      <c r="N797" s="3"/>
      <c r="O797" s="32"/>
    </row>
    <row r="798" spans="1:15" hidden="1">
      <c r="A798" s="25" t="s">
        <v>1561</v>
      </c>
      <c r="B798" s="25" t="s">
        <v>1561</v>
      </c>
      <c r="C798" s="26"/>
      <c r="D798" s="7"/>
      <c r="E798" s="32"/>
      <c r="F798" s="5"/>
      <c r="G798" s="5" t="s">
        <v>16</v>
      </c>
      <c r="H798" s="2" t="s">
        <v>256</v>
      </c>
      <c r="I798" s="9"/>
      <c r="J798" s="9"/>
      <c r="K798" s="511"/>
      <c r="L798" s="512"/>
      <c r="M798" s="3"/>
      <c r="N798" s="3"/>
      <c r="O798" s="32"/>
    </row>
    <row r="799" spans="1:15" ht="100.5" customHeight="1">
      <c r="A799" s="25" t="s">
        <v>1561</v>
      </c>
      <c r="B799" s="25" t="s">
        <v>1561</v>
      </c>
      <c r="C799" s="2" t="s">
        <v>169</v>
      </c>
      <c r="D799" s="7" t="s">
        <v>172</v>
      </c>
      <c r="E799" s="31">
        <f>E786+1</f>
        <v>73</v>
      </c>
      <c r="F799" s="27"/>
      <c r="G799" s="27"/>
      <c r="H799" s="29" t="s">
        <v>2087</v>
      </c>
      <c r="I799" s="28"/>
      <c r="J799" s="28"/>
      <c r="K799" s="797" t="str">
        <f>"昨年1年間少しでも働いた人（休んでいた含む）("&amp;$E$187&amp;","&amp;$E$202&amp;","&amp;$E$217&amp;"いずれかの月=1-4 or Q"&amp;$E$231&amp;"=1-6)"</f>
        <v>昨年1年間少しでも働いた人（休んでいた含む）(Q16-1,Q16-2,Q16-3いずれかの月=1-4 or Q17=1-6)</v>
      </c>
      <c r="L799" s="798"/>
      <c r="M799" s="15"/>
      <c r="N799" s="15" t="s">
        <v>1786</v>
      </c>
      <c r="O799" s="31">
        <v>69</v>
      </c>
    </row>
    <row r="800" spans="1:15">
      <c r="A800" s="25" t="s">
        <v>1561</v>
      </c>
      <c r="B800" s="25" t="s">
        <v>1561</v>
      </c>
      <c r="C800" s="2"/>
      <c r="D800" s="7"/>
      <c r="E800" s="32"/>
      <c r="F800" s="5"/>
      <c r="G800" s="5"/>
      <c r="H800" s="14" t="s">
        <v>0</v>
      </c>
      <c r="I800" s="8"/>
      <c r="J800" s="8"/>
      <c r="K800" s="513"/>
      <c r="L800" s="514"/>
      <c r="M800" s="4"/>
      <c r="N800" s="84"/>
      <c r="O800" s="32"/>
    </row>
    <row r="801" spans="1:15">
      <c r="A801" s="25" t="s">
        <v>1561</v>
      </c>
      <c r="B801" s="25" t="s">
        <v>1561</v>
      </c>
      <c r="C801" s="26" t="s">
        <v>1324</v>
      </c>
      <c r="D801" s="7"/>
      <c r="E801" s="32"/>
      <c r="F801" s="5" t="s">
        <v>190</v>
      </c>
      <c r="G801" s="5" t="s">
        <v>35</v>
      </c>
      <c r="H801" s="2" t="s">
        <v>1325</v>
      </c>
      <c r="I801" s="9"/>
      <c r="J801" s="9"/>
      <c r="K801" s="511"/>
      <c r="L801" s="512"/>
      <c r="M801" s="3"/>
      <c r="N801" s="3"/>
      <c r="O801" s="32"/>
    </row>
    <row r="802" spans="1:15" ht="33">
      <c r="A802" s="25" t="s">
        <v>1561</v>
      </c>
      <c r="B802" s="25" t="s">
        <v>1561</v>
      </c>
      <c r="C802" s="26" t="s">
        <v>1324</v>
      </c>
      <c r="D802" s="7"/>
      <c r="E802" s="32"/>
      <c r="F802" s="5" t="s">
        <v>190</v>
      </c>
      <c r="G802" s="5" t="s">
        <v>10</v>
      </c>
      <c r="H802" s="2" t="s">
        <v>1326</v>
      </c>
      <c r="I802" s="9"/>
      <c r="J802" s="9"/>
      <c r="K802" s="511"/>
      <c r="L802" s="512"/>
      <c r="M802" s="3"/>
      <c r="N802" s="563" t="s">
        <v>1327</v>
      </c>
      <c r="O802" s="32"/>
    </row>
    <row r="803" spans="1:15">
      <c r="A803" s="25" t="s">
        <v>1561</v>
      </c>
      <c r="B803" s="25" t="s">
        <v>1561</v>
      </c>
      <c r="C803" s="26" t="s">
        <v>1328</v>
      </c>
      <c r="D803" s="7"/>
      <c r="E803" s="32"/>
      <c r="F803" s="5" t="s">
        <v>190</v>
      </c>
      <c r="G803" s="5" t="s">
        <v>11</v>
      </c>
      <c r="H803" s="2" t="s">
        <v>1329</v>
      </c>
      <c r="I803" s="9"/>
      <c r="J803" s="9"/>
      <c r="K803" s="511"/>
      <c r="L803" s="512"/>
      <c r="M803" s="3"/>
      <c r="N803" s="3"/>
      <c r="O803" s="32"/>
    </row>
    <row r="804" spans="1:15">
      <c r="A804" s="25" t="s">
        <v>1561</v>
      </c>
      <c r="B804" s="25" t="s">
        <v>1561</v>
      </c>
      <c r="C804" s="26" t="s">
        <v>1330</v>
      </c>
      <c r="D804" s="7"/>
      <c r="E804" s="32"/>
      <c r="F804" s="5" t="s">
        <v>190</v>
      </c>
      <c r="G804" s="5" t="s">
        <v>12</v>
      </c>
      <c r="H804" s="2" t="s">
        <v>1331</v>
      </c>
      <c r="I804" s="9"/>
      <c r="J804" s="9"/>
      <c r="K804" s="511"/>
      <c r="L804" s="512"/>
      <c r="M804" s="3"/>
      <c r="N804" s="3"/>
      <c r="O804" s="32"/>
    </row>
    <row r="805" spans="1:15">
      <c r="A805" s="25" t="s">
        <v>1561</v>
      </c>
      <c r="B805" s="25" t="s">
        <v>1561</v>
      </c>
      <c r="C805" s="26" t="s">
        <v>1332</v>
      </c>
      <c r="D805" s="7"/>
      <c r="E805" s="32"/>
      <c r="F805" s="5" t="s">
        <v>190</v>
      </c>
      <c r="G805" s="5" t="s">
        <v>50</v>
      </c>
      <c r="H805" s="2" t="s">
        <v>1333</v>
      </c>
      <c r="I805" s="9"/>
      <c r="J805" s="9"/>
      <c r="K805" s="511"/>
      <c r="L805" s="512"/>
      <c r="M805" s="3"/>
      <c r="N805" s="3"/>
      <c r="O805" s="32"/>
    </row>
    <row r="806" spans="1:15">
      <c r="A806" s="25" t="s">
        <v>1561</v>
      </c>
      <c r="B806" s="25" t="s">
        <v>1561</v>
      </c>
      <c r="C806" s="26"/>
      <c r="D806" s="7"/>
      <c r="E806" s="32"/>
      <c r="F806" s="5" t="s">
        <v>190</v>
      </c>
      <c r="G806" s="5" t="s">
        <v>52</v>
      </c>
      <c r="H806" s="2" t="s">
        <v>1334</v>
      </c>
      <c r="I806" s="9"/>
      <c r="J806" s="9"/>
      <c r="K806" s="511"/>
      <c r="L806" s="512"/>
      <c r="M806" s="3"/>
      <c r="N806" s="262"/>
      <c r="O806" s="32"/>
    </row>
    <row r="807" spans="1:15">
      <c r="A807" s="704" t="s">
        <v>1561</v>
      </c>
      <c r="B807" s="704" t="s">
        <v>1561</v>
      </c>
      <c r="C807" s="702"/>
      <c r="D807" s="705"/>
      <c r="E807" s="708"/>
      <c r="F807" s="291" t="s">
        <v>190</v>
      </c>
      <c r="G807" s="291" t="s">
        <v>391</v>
      </c>
      <c r="H807" s="76" t="s">
        <v>2158</v>
      </c>
      <c r="I807" s="703"/>
      <c r="J807" s="703"/>
      <c r="K807" s="525"/>
      <c r="L807" s="526"/>
      <c r="M807" s="76"/>
      <c r="N807" s="76" t="s">
        <v>2153</v>
      </c>
      <c r="O807" s="32"/>
    </row>
    <row r="808" spans="1:15">
      <c r="A808" s="704" t="s">
        <v>1561</v>
      </c>
      <c r="B808" s="704" t="s">
        <v>1561</v>
      </c>
      <c r="C808" s="702"/>
      <c r="D808" s="705"/>
      <c r="E808" s="708"/>
      <c r="F808" s="291" t="s">
        <v>190</v>
      </c>
      <c r="G808" s="291" t="s">
        <v>393</v>
      </c>
      <c r="H808" s="76" t="s">
        <v>2159</v>
      </c>
      <c r="I808" s="703"/>
      <c r="J808" s="703"/>
      <c r="K808" s="525"/>
      <c r="L808" s="526"/>
      <c r="M808" s="76"/>
      <c r="N808" s="76" t="s">
        <v>2153</v>
      </c>
      <c r="O808" s="32"/>
    </row>
    <row r="809" spans="1:15">
      <c r="A809" s="601" t="s">
        <v>2056</v>
      </c>
      <c r="B809" s="601" t="s">
        <v>2056</v>
      </c>
      <c r="C809" s="597"/>
      <c r="D809" s="741"/>
      <c r="E809" s="740"/>
      <c r="F809" s="600" t="s">
        <v>190</v>
      </c>
      <c r="G809" s="600" t="s">
        <v>2175</v>
      </c>
      <c r="H809" s="597" t="s">
        <v>2155</v>
      </c>
      <c r="I809" s="606"/>
      <c r="J809" s="606"/>
      <c r="K809" s="607"/>
      <c r="L809" s="608"/>
      <c r="M809" s="597"/>
      <c r="N809" s="597" t="s">
        <v>2153</v>
      </c>
      <c r="O809" s="740"/>
    </row>
    <row r="810" spans="1:15">
      <c r="A810" s="601" t="s">
        <v>2056</v>
      </c>
      <c r="B810" s="601" t="s">
        <v>2056</v>
      </c>
      <c r="C810" s="597"/>
      <c r="D810" s="741"/>
      <c r="E810" s="740"/>
      <c r="F810" s="600" t="s">
        <v>190</v>
      </c>
      <c r="G810" s="600" t="s">
        <v>2176</v>
      </c>
      <c r="H810" s="597" t="s">
        <v>2156</v>
      </c>
      <c r="I810" s="606"/>
      <c r="J810" s="606"/>
      <c r="K810" s="607"/>
      <c r="L810" s="608"/>
      <c r="M810" s="597"/>
      <c r="N810" s="597" t="s">
        <v>2153</v>
      </c>
      <c r="O810" s="740"/>
    </row>
    <row r="811" spans="1:15">
      <c r="A811" s="25" t="s">
        <v>1561</v>
      </c>
      <c r="B811" s="25" t="s">
        <v>1561</v>
      </c>
      <c r="C811" s="26"/>
      <c r="D811" s="7"/>
      <c r="E811" s="32"/>
      <c r="F811" s="5"/>
      <c r="G811" s="5" t="s">
        <v>36</v>
      </c>
      <c r="H811" s="2" t="s">
        <v>258</v>
      </c>
      <c r="I811" s="9"/>
      <c r="J811" s="9"/>
      <c r="K811" s="511"/>
      <c r="L811" s="512"/>
      <c r="M811" s="3"/>
      <c r="N811" s="3"/>
      <c r="O811" s="32"/>
    </row>
    <row r="812" spans="1:15">
      <c r="A812" s="25" t="s">
        <v>1561</v>
      </c>
      <c r="B812" s="25" t="s">
        <v>1561</v>
      </c>
      <c r="C812" s="26"/>
      <c r="D812" s="7"/>
      <c r="E812" s="32"/>
      <c r="F812" s="5"/>
      <c r="G812" s="5" t="s">
        <v>37</v>
      </c>
      <c r="H812" s="2" t="s">
        <v>253</v>
      </c>
      <c r="I812" s="9"/>
      <c r="J812" s="9"/>
      <c r="K812" s="511"/>
      <c r="L812" s="512"/>
      <c r="M812" s="3"/>
      <c r="N812" s="3"/>
      <c r="O812" s="32"/>
    </row>
    <row r="813" spans="1:15">
      <c r="A813" s="25" t="s">
        <v>1561</v>
      </c>
      <c r="B813" s="25" t="s">
        <v>1561</v>
      </c>
      <c r="C813" s="26"/>
      <c r="D813" s="7"/>
      <c r="E813" s="32"/>
      <c r="F813" s="5"/>
      <c r="G813" s="5" t="s">
        <v>38</v>
      </c>
      <c r="H813" s="2" t="s">
        <v>53</v>
      </c>
      <c r="I813" s="9"/>
      <c r="J813" s="9"/>
      <c r="K813" s="511"/>
      <c r="L813" s="512"/>
      <c r="M813" s="3"/>
      <c r="N813" s="3"/>
      <c r="O813" s="32"/>
    </row>
    <row r="814" spans="1:15">
      <c r="A814" s="25" t="s">
        <v>1561</v>
      </c>
      <c r="B814" s="25" t="s">
        <v>1561</v>
      </c>
      <c r="C814" s="26"/>
      <c r="D814" s="7"/>
      <c r="E814" s="32"/>
      <c r="F814" s="5"/>
      <c r="G814" s="5" t="s">
        <v>39</v>
      </c>
      <c r="H814" s="2" t="s">
        <v>255</v>
      </c>
      <c r="I814" s="9"/>
      <c r="J814" s="9"/>
      <c r="K814" s="511"/>
      <c r="L814" s="512"/>
      <c r="M814" s="3"/>
      <c r="N814" s="3"/>
      <c r="O814" s="32"/>
    </row>
    <row r="815" spans="1:15">
      <c r="A815" s="25" t="s">
        <v>1561</v>
      </c>
      <c r="B815" s="25" t="s">
        <v>1561</v>
      </c>
      <c r="C815" s="26"/>
      <c r="D815" s="7"/>
      <c r="E815" s="32"/>
      <c r="F815" s="5"/>
      <c r="G815" s="5" t="s">
        <v>40</v>
      </c>
      <c r="H815" s="2" t="s">
        <v>256</v>
      </c>
      <c r="I815" s="9"/>
      <c r="J815" s="9"/>
      <c r="K815" s="511"/>
      <c r="L815" s="512"/>
      <c r="M815" s="3"/>
      <c r="N815" s="3"/>
      <c r="O815" s="32"/>
    </row>
    <row r="816" spans="1:15" ht="90" hidden="1" customHeight="1">
      <c r="A816" s="25" t="s">
        <v>1561</v>
      </c>
      <c r="B816" s="25" t="s">
        <v>1561</v>
      </c>
      <c r="C816" s="2" t="s">
        <v>981</v>
      </c>
      <c r="D816" s="7" t="s">
        <v>171</v>
      </c>
      <c r="E816" s="31">
        <f>E799+1</f>
        <v>74</v>
      </c>
      <c r="F816" s="27"/>
      <c r="G816" s="27"/>
      <c r="H816" s="15" t="s">
        <v>2088</v>
      </c>
      <c r="I816" s="28"/>
      <c r="J816" s="28"/>
      <c r="K816" s="797" t="str">
        <f>"昨年1年間少しでも働いた人（休んでいた含む）("&amp;$E$187&amp;","&amp;$E$202&amp;","&amp;$E$217&amp;"いずれかの月=1-4 or Q"&amp;$E$231&amp;"=1-6)"</f>
        <v>昨年1年間少しでも働いた人（休んでいた含む）(Q16-1,Q16-2,Q16-3いずれかの月=1-4 or Q17=1-6)</v>
      </c>
      <c r="L816" s="798"/>
      <c r="M816" s="15"/>
      <c r="N816" s="68"/>
      <c r="O816" s="31">
        <v>70</v>
      </c>
    </row>
    <row r="817" spans="1:15" hidden="1">
      <c r="A817" s="25" t="s">
        <v>1561</v>
      </c>
      <c r="B817" s="25" t="s">
        <v>1561</v>
      </c>
      <c r="C817" s="26"/>
      <c r="D817" s="7"/>
      <c r="E817" s="32"/>
      <c r="F817" s="5"/>
      <c r="G817" s="5"/>
      <c r="H817" s="4" t="s">
        <v>0</v>
      </c>
      <c r="I817" s="13"/>
      <c r="J817" s="13"/>
      <c r="K817" s="513"/>
      <c r="L817" s="514"/>
      <c r="M817" s="14"/>
      <c r="N817" s="14"/>
      <c r="O817" s="32"/>
    </row>
    <row r="818" spans="1:15" hidden="1">
      <c r="A818" s="25" t="s">
        <v>1561</v>
      </c>
      <c r="B818" s="25" t="s">
        <v>1561</v>
      </c>
      <c r="C818" s="26"/>
      <c r="D818" s="7"/>
      <c r="E818" s="32"/>
      <c r="F818" s="5"/>
      <c r="G818" s="5" t="s">
        <v>36</v>
      </c>
      <c r="H818" s="2" t="s">
        <v>1335</v>
      </c>
      <c r="I818" s="9"/>
      <c r="J818" s="9"/>
      <c r="K818" s="511"/>
      <c r="L818" s="512"/>
      <c r="M818" s="3"/>
      <c r="N818" s="3"/>
      <c r="O818" s="32"/>
    </row>
    <row r="819" spans="1:15" hidden="1">
      <c r="A819" s="25" t="s">
        <v>1561</v>
      </c>
      <c r="B819" s="25" t="s">
        <v>1561</v>
      </c>
      <c r="C819" s="26"/>
      <c r="D819" s="7"/>
      <c r="E819" s="32"/>
      <c r="F819" s="5"/>
      <c r="G819" s="5" t="s">
        <v>37</v>
      </c>
      <c r="H819" s="2" t="s">
        <v>1336</v>
      </c>
      <c r="I819" s="9"/>
      <c r="J819" s="9"/>
      <c r="K819" s="511"/>
      <c r="L819" s="512"/>
      <c r="M819" s="3"/>
      <c r="N819" s="3"/>
      <c r="O819" s="32"/>
    </row>
    <row r="820" spans="1:15" hidden="1">
      <c r="A820" s="25" t="s">
        <v>1561</v>
      </c>
      <c r="B820" s="25" t="s">
        <v>1561</v>
      </c>
      <c r="C820" s="26"/>
      <c r="D820" s="7"/>
      <c r="E820" s="32"/>
      <c r="F820" s="5"/>
      <c r="G820" s="5" t="s">
        <v>14</v>
      </c>
      <c r="H820" s="2" t="s">
        <v>1337</v>
      </c>
      <c r="I820" s="9"/>
      <c r="J820" s="9"/>
      <c r="K820" s="511"/>
      <c r="L820" s="512"/>
      <c r="M820" s="3"/>
      <c r="N820" s="3"/>
      <c r="O820" s="32"/>
    </row>
    <row r="821" spans="1:15" hidden="1">
      <c r="A821" s="25" t="s">
        <v>1561</v>
      </c>
      <c r="B821" s="25" t="s">
        <v>1561</v>
      </c>
      <c r="C821" s="26"/>
      <c r="D821" s="7"/>
      <c r="E821" s="32"/>
      <c r="F821" s="5"/>
      <c r="G821" s="5" t="s">
        <v>15</v>
      </c>
      <c r="H821" s="2" t="s">
        <v>1338</v>
      </c>
      <c r="I821" s="9"/>
      <c r="J821" s="9"/>
      <c r="K821" s="511"/>
      <c r="L821" s="512"/>
      <c r="M821" s="3"/>
      <c r="N821" s="3"/>
      <c r="O821" s="32"/>
    </row>
    <row r="822" spans="1:15" hidden="1">
      <c r="A822" s="25" t="s">
        <v>1561</v>
      </c>
      <c r="B822" s="25" t="s">
        <v>1561</v>
      </c>
      <c r="C822" s="26"/>
      <c r="D822" s="7"/>
      <c r="E822" s="32"/>
      <c r="F822" s="5"/>
      <c r="G822" s="5" t="s">
        <v>16</v>
      </c>
      <c r="H822" s="2" t="s">
        <v>1339</v>
      </c>
      <c r="I822" s="9"/>
      <c r="J822" s="9"/>
      <c r="K822" s="511"/>
      <c r="L822" s="512"/>
      <c r="M822" s="3"/>
      <c r="N822" s="3"/>
      <c r="O822" s="32"/>
    </row>
    <row r="823" spans="1:15" ht="57" hidden="1" customHeight="1">
      <c r="A823" s="659" t="s">
        <v>1561</v>
      </c>
      <c r="B823" s="659" t="s">
        <v>1561</v>
      </c>
      <c r="C823" s="576" t="s">
        <v>981</v>
      </c>
      <c r="D823" s="577" t="s">
        <v>227</v>
      </c>
      <c r="E823" s="578"/>
      <c r="F823" s="579"/>
      <c r="G823" s="579"/>
      <c r="H823" s="576" t="s">
        <v>2089</v>
      </c>
      <c r="I823" s="580"/>
      <c r="J823" s="580"/>
      <c r="K823" s="817" t="str">
        <f>"両立にストレスを感じていた人（強く～少し）(Q"&amp;E816&amp;"=1-3)"</f>
        <v>両立にストレスを感じていた人（強く～少し）(Q74=1-3)</v>
      </c>
      <c r="L823" s="818"/>
      <c r="M823" s="588"/>
      <c r="N823" s="588" t="s">
        <v>2143</v>
      </c>
      <c r="O823" s="31">
        <v>71</v>
      </c>
    </row>
    <row r="824" spans="1:15" hidden="1">
      <c r="A824" s="659" t="s">
        <v>1561</v>
      </c>
      <c r="B824" s="659" t="s">
        <v>1561</v>
      </c>
      <c r="C824" s="581"/>
      <c r="D824" s="577"/>
      <c r="E824" s="578"/>
      <c r="F824" s="579"/>
      <c r="G824" s="579"/>
      <c r="H824" s="576" t="s">
        <v>173</v>
      </c>
      <c r="I824" s="580"/>
      <c r="J824" s="580"/>
      <c r="K824" s="582"/>
      <c r="L824" s="583"/>
      <c r="M824" s="584"/>
      <c r="N824" s="660" t="s">
        <v>1340</v>
      </c>
      <c r="O824" s="32"/>
    </row>
    <row r="825" spans="1:15" hidden="1">
      <c r="A825" s="659" t="s">
        <v>1561</v>
      </c>
      <c r="B825" s="659" t="s">
        <v>1561</v>
      </c>
      <c r="C825" s="581"/>
      <c r="D825" s="577"/>
      <c r="E825" s="578"/>
      <c r="F825" s="579"/>
      <c r="G825" s="579" t="s">
        <v>9</v>
      </c>
      <c r="H825" s="576" t="s">
        <v>412</v>
      </c>
      <c r="I825" s="580"/>
      <c r="J825" s="580"/>
      <c r="K825" s="582"/>
      <c r="L825" s="583"/>
      <c r="M825" s="584"/>
      <c r="N825" s="584"/>
      <c r="O825" s="32"/>
    </row>
    <row r="826" spans="1:15" hidden="1">
      <c r="A826" s="659" t="s">
        <v>1561</v>
      </c>
      <c r="B826" s="659" t="s">
        <v>1561</v>
      </c>
      <c r="C826" s="581"/>
      <c r="D826" s="577"/>
      <c r="E826" s="578"/>
      <c r="F826" s="579"/>
      <c r="G826" s="579" t="s">
        <v>36</v>
      </c>
      <c r="H826" s="576" t="s">
        <v>1341</v>
      </c>
      <c r="I826" s="580"/>
      <c r="J826" s="580"/>
      <c r="K826" s="582"/>
      <c r="L826" s="583"/>
      <c r="M826" s="584"/>
      <c r="N826" s="584" t="s">
        <v>1342</v>
      </c>
      <c r="O826" s="32"/>
    </row>
    <row r="827" spans="1:15" hidden="1">
      <c r="A827" s="659" t="s">
        <v>1561</v>
      </c>
      <c r="B827" s="659" t="s">
        <v>1561</v>
      </c>
      <c r="C827" s="581"/>
      <c r="D827" s="577"/>
      <c r="E827" s="578"/>
      <c r="F827" s="579"/>
      <c r="G827" s="579" t="s">
        <v>37</v>
      </c>
      <c r="H827" s="576" t="s">
        <v>1343</v>
      </c>
      <c r="I827" s="580"/>
      <c r="J827" s="580"/>
      <c r="K827" s="582"/>
      <c r="L827" s="583"/>
      <c r="M827" s="584"/>
      <c r="N827" s="584" t="s">
        <v>1344</v>
      </c>
      <c r="O827" s="32"/>
    </row>
    <row r="828" spans="1:15" hidden="1">
      <c r="A828" s="659" t="s">
        <v>1561</v>
      </c>
      <c r="B828" s="659" t="s">
        <v>1561</v>
      </c>
      <c r="C828" s="581"/>
      <c r="D828" s="577"/>
      <c r="E828" s="578"/>
      <c r="F828" s="579"/>
      <c r="G828" s="579" t="s">
        <v>14</v>
      </c>
      <c r="H828" s="576" t="s">
        <v>1345</v>
      </c>
      <c r="I828" s="580"/>
      <c r="J828" s="580"/>
      <c r="K828" s="582"/>
      <c r="L828" s="583"/>
      <c r="M828" s="584"/>
      <c r="N828" s="584" t="s">
        <v>1346</v>
      </c>
      <c r="O828" s="32"/>
    </row>
    <row r="829" spans="1:15" hidden="1">
      <c r="A829" s="659" t="s">
        <v>1561</v>
      </c>
      <c r="B829" s="659" t="s">
        <v>1561</v>
      </c>
      <c r="C829" s="581"/>
      <c r="D829" s="577"/>
      <c r="E829" s="578"/>
      <c r="F829" s="579"/>
      <c r="G829" s="579" t="s">
        <v>9</v>
      </c>
      <c r="H829" s="576" t="s">
        <v>1347</v>
      </c>
      <c r="I829" s="580"/>
      <c r="J829" s="580"/>
      <c r="K829" s="582"/>
      <c r="L829" s="583"/>
      <c r="M829" s="584"/>
      <c r="N829" s="584"/>
      <c r="O829" s="32"/>
    </row>
    <row r="830" spans="1:15" hidden="1">
      <c r="A830" s="659" t="s">
        <v>1561</v>
      </c>
      <c r="B830" s="659" t="s">
        <v>1561</v>
      </c>
      <c r="C830" s="581"/>
      <c r="D830" s="577"/>
      <c r="E830" s="578"/>
      <c r="F830" s="579"/>
      <c r="G830" s="579" t="s">
        <v>15</v>
      </c>
      <c r="H830" s="576" t="s">
        <v>1348</v>
      </c>
      <c r="I830" s="580"/>
      <c r="J830" s="580"/>
      <c r="K830" s="582"/>
      <c r="L830" s="583"/>
      <c r="M830" s="584"/>
      <c r="N830" s="584" t="s">
        <v>1349</v>
      </c>
      <c r="O830" s="32"/>
    </row>
    <row r="831" spans="1:15" hidden="1">
      <c r="A831" s="659" t="s">
        <v>1561</v>
      </c>
      <c r="B831" s="659" t="s">
        <v>1561</v>
      </c>
      <c r="C831" s="581"/>
      <c r="D831" s="577"/>
      <c r="E831" s="578"/>
      <c r="F831" s="579"/>
      <c r="G831" s="579" t="s">
        <v>16</v>
      </c>
      <c r="H831" s="576" t="s">
        <v>1350</v>
      </c>
      <c r="I831" s="580"/>
      <c r="J831" s="580"/>
      <c r="K831" s="582"/>
      <c r="L831" s="583"/>
      <c r="M831" s="584"/>
      <c r="N831" s="661" t="s">
        <v>1351</v>
      </c>
      <c r="O831" s="32"/>
    </row>
    <row r="832" spans="1:15" hidden="1">
      <c r="A832" s="659" t="s">
        <v>1561</v>
      </c>
      <c r="B832" s="659" t="s">
        <v>1561</v>
      </c>
      <c r="C832" s="581"/>
      <c r="D832" s="577"/>
      <c r="E832" s="578"/>
      <c r="F832" s="579"/>
      <c r="G832" s="579" t="s">
        <v>17</v>
      </c>
      <c r="H832" s="576" t="s">
        <v>1352</v>
      </c>
      <c r="I832" s="580"/>
      <c r="J832" s="580"/>
      <c r="K832" s="582"/>
      <c r="L832" s="583"/>
      <c r="M832" s="584"/>
      <c r="N832" s="661" t="s">
        <v>1353</v>
      </c>
      <c r="O832" s="32"/>
    </row>
    <row r="833" spans="1:15" hidden="1">
      <c r="A833" s="659" t="s">
        <v>1561</v>
      </c>
      <c r="B833" s="659" t="s">
        <v>1561</v>
      </c>
      <c r="C833" s="581"/>
      <c r="D833" s="577"/>
      <c r="E833" s="578"/>
      <c r="F833" s="579"/>
      <c r="G833" s="579" t="s">
        <v>18</v>
      </c>
      <c r="H833" s="576" t="s">
        <v>1354</v>
      </c>
      <c r="I833" s="580"/>
      <c r="J833" s="580"/>
      <c r="K833" s="582"/>
      <c r="L833" s="583"/>
      <c r="M833" s="584"/>
      <c r="N833" s="819" t="s">
        <v>1355</v>
      </c>
      <c r="O833" s="32"/>
    </row>
    <row r="834" spans="1:15" hidden="1">
      <c r="A834" s="659" t="s">
        <v>1561</v>
      </c>
      <c r="B834" s="659" t="s">
        <v>1561</v>
      </c>
      <c r="C834" s="581"/>
      <c r="D834" s="577"/>
      <c r="E834" s="578"/>
      <c r="F834" s="579"/>
      <c r="G834" s="579" t="s">
        <v>59</v>
      </c>
      <c r="H834" s="576" t="s">
        <v>1356</v>
      </c>
      <c r="I834" s="580"/>
      <c r="J834" s="580"/>
      <c r="K834" s="582"/>
      <c r="L834" s="583"/>
      <c r="M834" s="584"/>
      <c r="N834" s="820"/>
      <c r="O834" s="32"/>
    </row>
    <row r="835" spans="1:15" hidden="1">
      <c r="A835" s="659" t="s">
        <v>1561</v>
      </c>
      <c r="B835" s="659" t="s">
        <v>1561</v>
      </c>
      <c r="C835" s="581"/>
      <c r="D835" s="577"/>
      <c r="E835" s="578"/>
      <c r="F835" s="579"/>
      <c r="G835" s="579" t="s">
        <v>178</v>
      </c>
      <c r="H835" s="576" t="s">
        <v>1357</v>
      </c>
      <c r="I835" s="580"/>
      <c r="J835" s="580"/>
      <c r="K835" s="582"/>
      <c r="L835" s="583"/>
      <c r="M835" s="584"/>
      <c r="N835" s="584" t="s">
        <v>1358</v>
      </c>
      <c r="O835" s="32"/>
    </row>
    <row r="836" spans="1:15" hidden="1">
      <c r="A836" s="659" t="s">
        <v>1561</v>
      </c>
      <c r="B836" s="659" t="s">
        <v>1561</v>
      </c>
      <c r="C836" s="581"/>
      <c r="D836" s="577"/>
      <c r="E836" s="578"/>
      <c r="F836" s="579"/>
      <c r="G836" s="579" t="s">
        <v>189</v>
      </c>
      <c r="H836" s="576" t="s">
        <v>1359</v>
      </c>
      <c r="I836" s="580"/>
      <c r="J836" s="580"/>
      <c r="K836" s="582"/>
      <c r="L836" s="583"/>
      <c r="M836" s="584"/>
      <c r="N836" s="819" t="s">
        <v>1360</v>
      </c>
      <c r="O836" s="32"/>
    </row>
    <row r="837" spans="1:15" hidden="1">
      <c r="A837" s="659" t="s">
        <v>1561</v>
      </c>
      <c r="B837" s="659" t="s">
        <v>1561</v>
      </c>
      <c r="C837" s="581"/>
      <c r="D837" s="577"/>
      <c r="E837" s="578"/>
      <c r="F837" s="579"/>
      <c r="G837" s="579" t="s">
        <v>355</v>
      </c>
      <c r="H837" s="576" t="s">
        <v>1361</v>
      </c>
      <c r="I837" s="580"/>
      <c r="J837" s="580"/>
      <c r="K837" s="582"/>
      <c r="L837" s="583"/>
      <c r="M837" s="584"/>
      <c r="N837" s="820"/>
      <c r="O837" s="32"/>
    </row>
    <row r="838" spans="1:15" hidden="1">
      <c r="A838" s="659" t="s">
        <v>1561</v>
      </c>
      <c r="B838" s="659" t="s">
        <v>1561</v>
      </c>
      <c r="C838" s="581"/>
      <c r="D838" s="577"/>
      <c r="E838" s="578"/>
      <c r="F838" s="579"/>
      <c r="G838" s="579" t="s">
        <v>363</v>
      </c>
      <c r="H838" s="576" t="s">
        <v>1362</v>
      </c>
      <c r="I838" s="580"/>
      <c r="J838" s="580"/>
      <c r="K838" s="582"/>
      <c r="L838" s="583"/>
      <c r="M838" s="584"/>
      <c r="N838" s="819" t="s">
        <v>1363</v>
      </c>
      <c r="O838" s="32"/>
    </row>
    <row r="839" spans="1:15" hidden="1">
      <c r="A839" s="659" t="s">
        <v>1561</v>
      </c>
      <c r="B839" s="659" t="s">
        <v>1561</v>
      </c>
      <c r="C839" s="581"/>
      <c r="D839" s="577"/>
      <c r="E839" s="578"/>
      <c r="F839" s="579"/>
      <c r="G839" s="579" t="s">
        <v>407</v>
      </c>
      <c r="H839" s="576" t="s">
        <v>1364</v>
      </c>
      <c r="I839" s="580"/>
      <c r="J839" s="580"/>
      <c r="K839" s="582"/>
      <c r="L839" s="583"/>
      <c r="M839" s="584"/>
      <c r="N839" s="820"/>
      <c r="O839" s="32"/>
    </row>
    <row r="840" spans="1:15" hidden="1">
      <c r="A840" s="659" t="s">
        <v>1561</v>
      </c>
      <c r="B840" s="659" t="s">
        <v>1561</v>
      </c>
      <c r="C840" s="581"/>
      <c r="D840" s="577"/>
      <c r="E840" s="578"/>
      <c r="F840" s="579"/>
      <c r="G840" s="579" t="s">
        <v>1365</v>
      </c>
      <c r="H840" s="576" t="s">
        <v>1366</v>
      </c>
      <c r="I840" s="580"/>
      <c r="J840" s="580"/>
      <c r="K840" s="582"/>
      <c r="L840" s="583"/>
      <c r="M840" s="584"/>
      <c r="N840" s="584" t="s">
        <v>1367</v>
      </c>
      <c r="O840" s="32"/>
    </row>
    <row r="841" spans="1:15" hidden="1">
      <c r="A841" s="659" t="s">
        <v>1561</v>
      </c>
      <c r="B841" s="659" t="s">
        <v>1561</v>
      </c>
      <c r="C841" s="581"/>
      <c r="D841" s="577"/>
      <c r="E841" s="578"/>
      <c r="F841" s="579"/>
      <c r="G841" s="579" t="s">
        <v>1368</v>
      </c>
      <c r="H841" s="576" t="s">
        <v>1369</v>
      </c>
      <c r="I841" s="580"/>
      <c r="J841" s="580"/>
      <c r="K841" s="582"/>
      <c r="L841" s="583"/>
      <c r="M841" s="584"/>
      <c r="N841" s="819" t="s">
        <v>1370</v>
      </c>
      <c r="O841" s="32"/>
    </row>
    <row r="842" spans="1:15" hidden="1">
      <c r="A842" s="659" t="s">
        <v>1561</v>
      </c>
      <c r="B842" s="659" t="s">
        <v>1561</v>
      </c>
      <c r="C842" s="581"/>
      <c r="D842" s="577"/>
      <c r="E842" s="578"/>
      <c r="F842" s="579"/>
      <c r="G842" s="579" t="s">
        <v>1371</v>
      </c>
      <c r="H842" s="576" t="s">
        <v>1372</v>
      </c>
      <c r="I842" s="580"/>
      <c r="J842" s="580"/>
      <c r="K842" s="582"/>
      <c r="L842" s="583"/>
      <c r="M842" s="584"/>
      <c r="N842" s="820"/>
      <c r="O842" s="32"/>
    </row>
    <row r="843" spans="1:15" hidden="1">
      <c r="A843" s="659" t="s">
        <v>1561</v>
      </c>
      <c r="B843" s="659" t="s">
        <v>1561</v>
      </c>
      <c r="C843" s="581"/>
      <c r="D843" s="577"/>
      <c r="E843" s="578"/>
      <c r="F843" s="579"/>
      <c r="G843" s="579" t="s">
        <v>9</v>
      </c>
      <c r="H843" s="576"/>
      <c r="I843" s="580"/>
      <c r="J843" s="580"/>
      <c r="K843" s="582"/>
      <c r="L843" s="583"/>
      <c r="M843" s="584"/>
      <c r="N843" s="584"/>
      <c r="O843" s="32"/>
    </row>
    <row r="844" spans="1:15" hidden="1">
      <c r="A844" s="659" t="s">
        <v>1561</v>
      </c>
      <c r="B844" s="659" t="s">
        <v>1561</v>
      </c>
      <c r="C844" s="581"/>
      <c r="D844" s="577"/>
      <c r="E844" s="578"/>
      <c r="F844" s="579"/>
      <c r="G844" s="579" t="s">
        <v>1373</v>
      </c>
      <c r="H844" s="576" t="s">
        <v>1538</v>
      </c>
      <c r="I844" s="580" t="s">
        <v>308</v>
      </c>
      <c r="J844" s="580"/>
      <c r="K844" s="582"/>
      <c r="L844" s="583"/>
      <c r="M844" s="584"/>
      <c r="N844" s="662"/>
      <c r="O844" s="32"/>
    </row>
    <row r="845" spans="1:15" ht="30" hidden="1">
      <c r="A845" s="25" t="s">
        <v>1561</v>
      </c>
      <c r="B845" s="25" t="s">
        <v>1561</v>
      </c>
      <c r="C845" s="26"/>
      <c r="D845" s="7"/>
      <c r="E845" s="33"/>
      <c r="F845" s="16"/>
      <c r="G845" s="16"/>
      <c r="H845" s="17" t="s">
        <v>2090</v>
      </c>
      <c r="I845" s="18"/>
      <c r="J845" s="18"/>
      <c r="K845" s="517"/>
      <c r="L845" s="518"/>
      <c r="M845" s="19"/>
      <c r="N845" s="17" t="s">
        <v>1936</v>
      </c>
      <c r="O845" s="33"/>
    </row>
    <row r="846" spans="1:15" ht="60" hidden="1" customHeight="1">
      <c r="A846" s="25" t="s">
        <v>1561</v>
      </c>
      <c r="B846" s="25" t="s">
        <v>1561</v>
      </c>
      <c r="C846" s="26" t="s">
        <v>168</v>
      </c>
      <c r="D846" s="7" t="s">
        <v>171</v>
      </c>
      <c r="E846" s="31">
        <f>E816+1</f>
        <v>75</v>
      </c>
      <c r="F846" s="27"/>
      <c r="G846" s="27"/>
      <c r="H846" s="15" t="s">
        <v>2091</v>
      </c>
      <c r="I846" s="28"/>
      <c r="J846" s="28"/>
      <c r="K846" s="797" t="str">
        <f>"昨年1年間少しでも働いた人（休んでいた含む）("&amp;$E$187&amp;","&amp;$E$202&amp;","&amp;$E$217&amp;"いずれかの月=1-4 or Q"&amp;$E$231&amp;"=1-6)"</f>
        <v>昨年1年間少しでも働いた人（休んでいた含む）(Q16-1,Q16-2,Q16-3いずれかの月=1-4 or Q17=1-6)</v>
      </c>
      <c r="L846" s="798"/>
      <c r="M846" s="68"/>
      <c r="N846" s="15" t="s">
        <v>2010</v>
      </c>
      <c r="O846" s="31">
        <v>72</v>
      </c>
    </row>
    <row r="847" spans="1:15" hidden="1">
      <c r="A847" s="25" t="s">
        <v>1561</v>
      </c>
      <c r="B847" s="25" t="s">
        <v>1561</v>
      </c>
      <c r="C847" s="26"/>
      <c r="D847" s="7"/>
      <c r="E847" s="32"/>
      <c r="F847" s="5"/>
      <c r="G847" s="5"/>
      <c r="H847" s="14" t="s">
        <v>174</v>
      </c>
      <c r="I847" s="8"/>
      <c r="J847" s="8"/>
      <c r="K847" s="513"/>
      <c r="L847" s="514"/>
      <c r="M847" s="80"/>
      <c r="N847" s="4"/>
      <c r="O847" s="32"/>
    </row>
    <row r="848" spans="1:15" hidden="1">
      <c r="A848" s="25" t="s">
        <v>1561</v>
      </c>
      <c r="B848" s="25" t="s">
        <v>1561</v>
      </c>
      <c r="C848" s="26"/>
      <c r="D848" s="7"/>
      <c r="E848" s="32"/>
      <c r="F848" s="5"/>
      <c r="G848" s="5" t="s">
        <v>36</v>
      </c>
      <c r="H848" s="2" t="s">
        <v>341</v>
      </c>
      <c r="I848" s="9"/>
      <c r="J848" s="9"/>
      <c r="K848" s="511"/>
      <c r="L848" s="512"/>
      <c r="M848" s="92"/>
      <c r="N848" s="2"/>
      <c r="O848" s="32"/>
    </row>
    <row r="849" spans="1:15" hidden="1">
      <c r="A849" s="25" t="s">
        <v>1561</v>
      </c>
      <c r="B849" s="25" t="s">
        <v>1561</v>
      </c>
      <c r="C849" s="26"/>
      <c r="D849" s="7"/>
      <c r="E849" s="32"/>
      <c r="F849" s="5"/>
      <c r="G849" s="5" t="s">
        <v>37</v>
      </c>
      <c r="H849" s="2" t="s">
        <v>342</v>
      </c>
      <c r="I849" s="9"/>
      <c r="J849" s="9"/>
      <c r="K849" s="511"/>
      <c r="L849" s="512"/>
      <c r="M849" s="92"/>
      <c r="N849" s="2"/>
      <c r="O849" s="32"/>
    </row>
    <row r="850" spans="1:15" s="601" customFormat="1" ht="60" hidden="1" customHeight="1">
      <c r="A850" s="25" t="s">
        <v>1561</v>
      </c>
      <c r="B850" s="25" t="s">
        <v>1561</v>
      </c>
      <c r="C850" s="26" t="s">
        <v>168</v>
      </c>
      <c r="D850" s="7" t="s">
        <v>171</v>
      </c>
      <c r="E850" s="31">
        <f>E846+1</f>
        <v>76</v>
      </c>
      <c r="F850" s="27"/>
      <c r="G850" s="27"/>
      <c r="H850" s="599" t="s">
        <v>2009</v>
      </c>
      <c r="I850" s="602"/>
      <c r="J850" s="602"/>
      <c r="K850" s="797" t="str">
        <f>"副業していない人（Q"&amp;$E$846&amp;"=2）"</f>
        <v>副業していない人（Q75=2）</v>
      </c>
      <c r="L850" s="798"/>
      <c r="M850" s="611"/>
      <c r="N850" s="15" t="s">
        <v>1873</v>
      </c>
      <c r="O850" s="31">
        <v>73</v>
      </c>
    </row>
    <row r="851" spans="1:15" s="601" customFormat="1" hidden="1">
      <c r="A851" s="25" t="s">
        <v>1561</v>
      </c>
      <c r="B851" s="25" t="s">
        <v>1561</v>
      </c>
      <c r="C851" s="26"/>
      <c r="D851" s="7"/>
      <c r="E851" s="32"/>
      <c r="F851" s="5"/>
      <c r="G851" s="5"/>
      <c r="H851" s="4" t="s">
        <v>174</v>
      </c>
      <c r="I851" s="314"/>
      <c r="J851" s="314"/>
      <c r="K851" s="513"/>
      <c r="L851" s="514"/>
      <c r="M851" s="598"/>
      <c r="N851" s="598"/>
      <c r="O851" s="32"/>
    </row>
    <row r="852" spans="1:15" s="601" customFormat="1" hidden="1">
      <c r="A852" s="25" t="s">
        <v>1561</v>
      </c>
      <c r="B852" s="25" t="s">
        <v>1561</v>
      </c>
      <c r="C852" s="26"/>
      <c r="D852" s="7"/>
      <c r="E852" s="32"/>
      <c r="F852" s="5"/>
      <c r="G852" s="5" t="s">
        <v>36</v>
      </c>
      <c r="H852" s="2" t="s">
        <v>1879</v>
      </c>
      <c r="I852" s="9"/>
      <c r="J852" s="9"/>
      <c r="K852" s="511"/>
      <c r="L852" s="512"/>
      <c r="M852" s="597"/>
      <c r="N852" s="597"/>
      <c r="O852" s="32"/>
    </row>
    <row r="853" spans="1:15" s="601" customFormat="1" hidden="1">
      <c r="A853" s="25" t="s">
        <v>1561</v>
      </c>
      <c r="B853" s="25" t="s">
        <v>1561</v>
      </c>
      <c r="C853" s="26"/>
      <c r="D853" s="7"/>
      <c r="E853" s="32"/>
      <c r="F853" s="5"/>
      <c r="G853" s="5" t="s">
        <v>37</v>
      </c>
      <c r="H853" s="2" t="s">
        <v>1880</v>
      </c>
      <c r="I853" s="9"/>
      <c r="J853" s="9"/>
      <c r="K853" s="511"/>
      <c r="L853" s="512"/>
      <c r="M853" s="597"/>
      <c r="N853" s="597"/>
      <c r="O853" s="32"/>
    </row>
    <row r="854" spans="1:15" s="601" customFormat="1" ht="60" hidden="1" customHeight="1">
      <c r="A854" s="25" t="s">
        <v>1561</v>
      </c>
      <c r="B854" s="25" t="s">
        <v>1561</v>
      </c>
      <c r="C854" s="26" t="s">
        <v>168</v>
      </c>
      <c r="D854" s="7" t="s">
        <v>227</v>
      </c>
      <c r="E854" s="31">
        <f>E850+1</f>
        <v>77</v>
      </c>
      <c r="F854" s="27"/>
      <c r="G854" s="27"/>
      <c r="H854" s="599" t="s">
        <v>2011</v>
      </c>
      <c r="I854" s="602"/>
      <c r="J854" s="602"/>
      <c r="K854" s="797" t="str">
        <f>"副業したい人（Q"&amp;$E$850&amp;"=1）"</f>
        <v>副業したい人（Q76=1）</v>
      </c>
      <c r="L854" s="798"/>
      <c r="M854" s="315"/>
      <c r="N854" s="15" t="s">
        <v>1873</v>
      </c>
      <c r="O854" s="31">
        <v>74</v>
      </c>
    </row>
    <row r="855" spans="1:15" s="601" customFormat="1" hidden="1">
      <c r="A855" s="25" t="s">
        <v>1561</v>
      </c>
      <c r="B855" s="25" t="s">
        <v>1561</v>
      </c>
      <c r="C855" s="26"/>
      <c r="D855" s="7"/>
      <c r="E855" s="32"/>
      <c r="F855" s="5"/>
      <c r="G855" s="5"/>
      <c r="H855" s="4" t="s">
        <v>173</v>
      </c>
      <c r="I855" s="609"/>
      <c r="J855" s="609"/>
      <c r="K855" s="604"/>
      <c r="L855" s="605"/>
      <c r="M855" s="598"/>
      <c r="N855" s="598"/>
      <c r="O855" s="32"/>
    </row>
    <row r="856" spans="1:15" s="601" customFormat="1" hidden="1">
      <c r="A856" s="25" t="s">
        <v>1561</v>
      </c>
      <c r="B856" s="25" t="s">
        <v>1561</v>
      </c>
      <c r="C856" s="26"/>
      <c r="D856" s="7"/>
      <c r="E856" s="32"/>
      <c r="F856" s="5"/>
      <c r="G856" s="5" t="s">
        <v>36</v>
      </c>
      <c r="H856" s="2" t="s">
        <v>1881</v>
      </c>
      <c r="I856" s="606"/>
      <c r="J856" s="606"/>
      <c r="K856" s="607"/>
      <c r="L856" s="608"/>
      <c r="M856" s="597"/>
      <c r="N856" s="597"/>
      <c r="O856" s="32"/>
    </row>
    <row r="857" spans="1:15" s="601" customFormat="1" hidden="1">
      <c r="A857" s="25"/>
      <c r="B857" s="25"/>
      <c r="C857" s="26"/>
      <c r="D857" s="7"/>
      <c r="E857" s="32"/>
      <c r="F857" s="5"/>
      <c r="G857" s="5" t="s">
        <v>13</v>
      </c>
      <c r="H857" s="2" t="s">
        <v>1920</v>
      </c>
      <c r="I857" s="606"/>
      <c r="J857" s="606"/>
      <c r="K857" s="607"/>
      <c r="L857" s="608"/>
      <c r="M857" s="597"/>
      <c r="N857" s="597"/>
      <c r="O857" s="32"/>
    </row>
    <row r="858" spans="1:15" s="601" customFormat="1" hidden="1">
      <c r="A858" s="25"/>
      <c r="B858" s="25"/>
      <c r="C858" s="26"/>
      <c r="D858" s="7"/>
      <c r="E858" s="32"/>
      <c r="F858" s="5"/>
      <c r="G858" s="5" t="s">
        <v>14</v>
      </c>
      <c r="H858" s="2" t="s">
        <v>1882</v>
      </c>
      <c r="I858" s="606"/>
      <c r="J858" s="606"/>
      <c r="K858" s="607"/>
      <c r="L858" s="608"/>
      <c r="M858" s="597"/>
      <c r="N858" s="597"/>
      <c r="O858" s="32"/>
    </row>
    <row r="859" spans="1:15" s="601" customFormat="1" hidden="1">
      <c r="A859" s="25"/>
      <c r="B859" s="25"/>
      <c r="C859" s="26"/>
      <c r="D859" s="7"/>
      <c r="E859" s="32"/>
      <c r="F859" s="5"/>
      <c r="G859" s="5" t="s">
        <v>15</v>
      </c>
      <c r="H859" s="2" t="s">
        <v>1883</v>
      </c>
      <c r="I859" s="606"/>
      <c r="J859" s="606"/>
      <c r="K859" s="607"/>
      <c r="L859" s="608"/>
      <c r="M859" s="597"/>
      <c r="N859" s="597"/>
      <c r="O859" s="32"/>
    </row>
    <row r="860" spans="1:15" s="601" customFormat="1" hidden="1">
      <c r="A860" s="25"/>
      <c r="B860" s="25"/>
      <c r="C860" s="26"/>
      <c r="D860" s="7"/>
      <c r="E860" s="32"/>
      <c r="F860" s="5"/>
      <c r="G860" s="5" t="s">
        <v>16</v>
      </c>
      <c r="H860" s="2" t="s">
        <v>1884</v>
      </c>
      <c r="I860" s="606"/>
      <c r="J860" s="606"/>
      <c r="K860" s="607"/>
      <c r="L860" s="608"/>
      <c r="M860" s="597"/>
      <c r="N860" s="597"/>
      <c r="O860" s="32"/>
    </row>
    <row r="861" spans="1:15" s="601" customFormat="1" hidden="1">
      <c r="A861" s="25"/>
      <c r="B861" s="25"/>
      <c r="C861" s="26"/>
      <c r="D861" s="7"/>
      <c r="E861" s="32"/>
      <c r="F861" s="5"/>
      <c r="G861" s="5" t="s">
        <v>17</v>
      </c>
      <c r="H861" s="2" t="s">
        <v>1885</v>
      </c>
      <c r="I861" s="606"/>
      <c r="J861" s="606"/>
      <c r="K861" s="607"/>
      <c r="L861" s="608"/>
      <c r="M861" s="597"/>
      <c r="N861" s="597"/>
      <c r="O861" s="32"/>
    </row>
    <row r="862" spans="1:15" s="601" customFormat="1" hidden="1">
      <c r="A862" s="25"/>
      <c r="B862" s="25"/>
      <c r="C862" s="26"/>
      <c r="D862" s="7"/>
      <c r="E862" s="32"/>
      <c r="F862" s="5"/>
      <c r="G862" s="5" t="s">
        <v>18</v>
      </c>
      <c r="H862" s="2" t="s">
        <v>1886</v>
      </c>
      <c r="I862" s="606"/>
      <c r="J862" s="606"/>
      <c r="K862" s="607"/>
      <c r="L862" s="608"/>
      <c r="M862" s="597"/>
      <c r="N862" s="597"/>
      <c r="O862" s="32"/>
    </row>
    <row r="863" spans="1:15" s="601" customFormat="1" hidden="1">
      <c r="A863" s="25"/>
      <c r="B863" s="25"/>
      <c r="C863" s="26"/>
      <c r="D863" s="7"/>
      <c r="E863" s="32"/>
      <c r="F863" s="5"/>
      <c r="G863" s="5" t="s">
        <v>19</v>
      </c>
      <c r="H863" s="2" t="s">
        <v>1887</v>
      </c>
      <c r="I863" s="606"/>
      <c r="J863" s="606"/>
      <c r="K863" s="607"/>
      <c r="L863" s="608"/>
      <c r="M863" s="597"/>
      <c r="N863" s="597"/>
      <c r="O863" s="32"/>
    </row>
    <row r="864" spans="1:15" s="601" customFormat="1" hidden="1">
      <c r="A864" s="25"/>
      <c r="B864" s="25"/>
      <c r="C864" s="26"/>
      <c r="D864" s="7"/>
      <c r="E864" s="32"/>
      <c r="F864" s="5"/>
      <c r="G864" s="5" t="s">
        <v>20</v>
      </c>
      <c r="H864" s="2" t="s">
        <v>1435</v>
      </c>
      <c r="I864" s="9" t="s">
        <v>308</v>
      </c>
      <c r="J864" s="606"/>
      <c r="K864" s="607"/>
      <c r="L864" s="608"/>
      <c r="M864" s="597"/>
      <c r="N864" s="597"/>
      <c r="O864" s="32"/>
    </row>
    <row r="865" spans="1:15" s="601" customFormat="1" ht="60" hidden="1" customHeight="1">
      <c r="A865" s="25" t="s">
        <v>1561</v>
      </c>
      <c r="B865" s="25" t="s">
        <v>1561</v>
      </c>
      <c r="C865" s="26" t="s">
        <v>168</v>
      </c>
      <c r="D865" s="7" t="s">
        <v>227</v>
      </c>
      <c r="E865" s="31">
        <f>E854+1</f>
        <v>78</v>
      </c>
      <c r="F865" s="27"/>
      <c r="G865" s="27"/>
      <c r="H865" s="599" t="s">
        <v>2092</v>
      </c>
      <c r="I865" s="602"/>
      <c r="J865" s="602"/>
      <c r="K865" s="797" t="str">
        <f>"1年間に副業をした人(Q"&amp;$E$846&amp;"=1)"</f>
        <v>1年間に副業をした人(Q75=1)</v>
      </c>
      <c r="L865" s="798"/>
      <c r="M865" s="315"/>
      <c r="N865" s="15" t="s">
        <v>1873</v>
      </c>
      <c r="O865" s="31">
        <v>75</v>
      </c>
    </row>
    <row r="866" spans="1:15" s="601" customFormat="1" hidden="1">
      <c r="A866" s="25" t="s">
        <v>1561</v>
      </c>
      <c r="B866" s="25" t="s">
        <v>1561</v>
      </c>
      <c r="C866" s="26"/>
      <c r="D866" s="7"/>
      <c r="E866" s="32"/>
      <c r="F866" s="5"/>
      <c r="G866" s="5"/>
      <c r="H866" s="4" t="s">
        <v>173</v>
      </c>
      <c r="I866" s="314"/>
      <c r="J866" s="609"/>
      <c r="K866" s="604"/>
      <c r="L866" s="605"/>
      <c r="M866" s="598"/>
      <c r="N866" s="598"/>
      <c r="O866" s="32"/>
    </row>
    <row r="867" spans="1:15" s="601" customFormat="1" hidden="1">
      <c r="A867" s="25" t="s">
        <v>1561</v>
      </c>
      <c r="B867" s="25" t="s">
        <v>1561</v>
      </c>
      <c r="C867" s="26"/>
      <c r="D867" s="7"/>
      <c r="E867" s="32"/>
      <c r="F867" s="5"/>
      <c r="G867" s="5" t="s">
        <v>36</v>
      </c>
      <c r="H867" s="2" t="s">
        <v>1881</v>
      </c>
      <c r="I867" s="9"/>
      <c r="J867" s="606"/>
      <c r="K867" s="607"/>
      <c r="L867" s="608"/>
      <c r="M867" s="597"/>
      <c r="N867" s="597"/>
      <c r="O867" s="32"/>
    </row>
    <row r="868" spans="1:15" s="601" customFormat="1" hidden="1">
      <c r="A868" s="25"/>
      <c r="B868" s="25"/>
      <c r="C868" s="26"/>
      <c r="D868" s="7"/>
      <c r="E868" s="32"/>
      <c r="F868" s="5"/>
      <c r="G868" s="5" t="s">
        <v>13</v>
      </c>
      <c r="H868" s="2" t="s">
        <v>1920</v>
      </c>
      <c r="I868" s="9"/>
      <c r="J868" s="606"/>
      <c r="K868" s="607"/>
      <c r="L868" s="608"/>
      <c r="M868" s="597"/>
      <c r="N868" s="597"/>
      <c r="O868" s="32"/>
    </row>
    <row r="869" spans="1:15" s="601" customFormat="1" hidden="1">
      <c r="A869" s="25"/>
      <c r="B869" s="25"/>
      <c r="C869" s="26"/>
      <c r="D869" s="7"/>
      <c r="E869" s="32"/>
      <c r="F869" s="5"/>
      <c r="G869" s="5" t="s">
        <v>14</v>
      </c>
      <c r="H869" s="2" t="s">
        <v>1882</v>
      </c>
      <c r="I869" s="9"/>
      <c r="J869" s="606"/>
      <c r="K869" s="607"/>
      <c r="L869" s="608"/>
      <c r="M869" s="597"/>
      <c r="N869" s="597"/>
      <c r="O869" s="32"/>
    </row>
    <row r="870" spans="1:15" s="601" customFormat="1" hidden="1">
      <c r="A870" s="25"/>
      <c r="B870" s="25"/>
      <c r="C870" s="26"/>
      <c r="D870" s="7"/>
      <c r="E870" s="32"/>
      <c r="F870" s="5"/>
      <c r="G870" s="5" t="s">
        <v>15</v>
      </c>
      <c r="H870" s="2" t="s">
        <v>1883</v>
      </c>
      <c r="I870" s="9"/>
      <c r="J870" s="606"/>
      <c r="K870" s="607"/>
      <c r="L870" s="608"/>
      <c r="M870" s="597"/>
      <c r="N870" s="597"/>
      <c r="O870" s="32"/>
    </row>
    <row r="871" spans="1:15" s="601" customFormat="1" hidden="1">
      <c r="A871" s="25"/>
      <c r="B871" s="25"/>
      <c r="C871" s="26"/>
      <c r="D871" s="7"/>
      <c r="E871" s="32"/>
      <c r="F871" s="5"/>
      <c r="G871" s="5" t="s">
        <v>16</v>
      </c>
      <c r="H871" s="2" t="s">
        <v>1884</v>
      </c>
      <c r="I871" s="9"/>
      <c r="J871" s="606"/>
      <c r="K871" s="607"/>
      <c r="L871" s="608"/>
      <c r="M871" s="597"/>
      <c r="N871" s="597"/>
      <c r="O871" s="32"/>
    </row>
    <row r="872" spans="1:15" s="601" customFormat="1" hidden="1">
      <c r="A872" s="25"/>
      <c r="B872" s="25"/>
      <c r="C872" s="26"/>
      <c r="D872" s="7"/>
      <c r="E872" s="32"/>
      <c r="F872" s="5"/>
      <c r="G872" s="5" t="s">
        <v>17</v>
      </c>
      <c r="H872" s="2" t="s">
        <v>1885</v>
      </c>
      <c r="I872" s="9"/>
      <c r="J872" s="606"/>
      <c r="K872" s="607"/>
      <c r="L872" s="608"/>
      <c r="M872" s="597"/>
      <c r="N872" s="597"/>
      <c r="O872" s="32"/>
    </row>
    <row r="873" spans="1:15" s="601" customFormat="1" hidden="1">
      <c r="A873" s="25"/>
      <c r="B873" s="25"/>
      <c r="C873" s="26"/>
      <c r="D873" s="7"/>
      <c r="E873" s="32"/>
      <c r="F873" s="5"/>
      <c r="G873" s="5" t="s">
        <v>18</v>
      </c>
      <c r="H873" s="2" t="s">
        <v>1886</v>
      </c>
      <c r="I873" s="9"/>
      <c r="J873" s="606"/>
      <c r="K873" s="607"/>
      <c r="L873" s="608"/>
      <c r="M873" s="597"/>
      <c r="N873" s="597"/>
      <c r="O873" s="32"/>
    </row>
    <row r="874" spans="1:15" s="601" customFormat="1" hidden="1">
      <c r="A874" s="25"/>
      <c r="B874" s="25"/>
      <c r="C874" s="26"/>
      <c r="D874" s="7"/>
      <c r="E874" s="32"/>
      <c r="F874" s="5"/>
      <c r="G874" s="5" t="s">
        <v>19</v>
      </c>
      <c r="H874" s="2" t="s">
        <v>1887</v>
      </c>
      <c r="I874" s="9"/>
      <c r="J874" s="606"/>
      <c r="K874" s="607"/>
      <c r="L874" s="608"/>
      <c r="M874" s="597"/>
      <c r="N874" s="597"/>
      <c r="O874" s="32"/>
    </row>
    <row r="875" spans="1:15" s="601" customFormat="1" hidden="1">
      <c r="A875" s="25"/>
      <c r="B875" s="25"/>
      <c r="C875" s="26"/>
      <c r="D875" s="7"/>
      <c r="E875" s="32"/>
      <c r="F875" s="5"/>
      <c r="G875" s="5" t="s">
        <v>20</v>
      </c>
      <c r="H875" s="2" t="s">
        <v>1888</v>
      </c>
      <c r="I875" s="9"/>
      <c r="J875" s="606"/>
      <c r="K875" s="607"/>
      <c r="L875" s="608"/>
      <c r="M875" s="597"/>
      <c r="N875" s="597"/>
      <c r="O875" s="32"/>
    </row>
    <row r="876" spans="1:15" s="601" customFormat="1" hidden="1">
      <c r="A876" s="25"/>
      <c r="B876" s="25"/>
      <c r="C876" s="26"/>
      <c r="D876" s="7"/>
      <c r="E876" s="32"/>
      <c r="F876" s="5"/>
      <c r="G876" s="5" t="s">
        <v>21</v>
      </c>
      <c r="H876" s="2" t="s">
        <v>1889</v>
      </c>
      <c r="I876" s="9"/>
      <c r="J876" s="606"/>
      <c r="K876" s="607"/>
      <c r="L876" s="608"/>
      <c r="M876" s="597"/>
      <c r="N876" s="597"/>
      <c r="O876" s="32"/>
    </row>
    <row r="877" spans="1:15" s="601" customFormat="1" hidden="1">
      <c r="A877" s="25"/>
      <c r="B877" s="25"/>
      <c r="C877" s="26"/>
      <c r="D877" s="7"/>
      <c r="E877" s="32"/>
      <c r="F877" s="5"/>
      <c r="G877" s="5" t="s">
        <v>22</v>
      </c>
      <c r="H877" s="2" t="s">
        <v>1435</v>
      </c>
      <c r="I877" s="9" t="s">
        <v>308</v>
      </c>
      <c r="J877" s="606"/>
      <c r="K877" s="607"/>
      <c r="L877" s="608"/>
      <c r="M877" s="597"/>
      <c r="N877" s="597"/>
      <c r="O877" s="32"/>
    </row>
    <row r="878" spans="1:15" ht="45" hidden="1">
      <c r="A878" s="25" t="s">
        <v>1561</v>
      </c>
      <c r="B878" s="25" t="s">
        <v>1561</v>
      </c>
      <c r="C878" s="26"/>
      <c r="D878" s="7"/>
      <c r="E878" s="33"/>
      <c r="F878" s="16"/>
      <c r="G878" s="16"/>
      <c r="H878" s="626" t="s">
        <v>2093</v>
      </c>
      <c r="I878" s="18"/>
      <c r="J878" s="18"/>
      <c r="K878" s="517"/>
      <c r="L878" s="527"/>
      <c r="M878" s="17"/>
      <c r="N878" s="316"/>
      <c r="O878" s="33"/>
    </row>
    <row r="879" spans="1:15" ht="45" hidden="1">
      <c r="A879" s="25" t="s">
        <v>1561</v>
      </c>
      <c r="B879" s="25" t="s">
        <v>1561</v>
      </c>
      <c r="C879" s="26" t="s">
        <v>168</v>
      </c>
      <c r="D879" s="7" t="s">
        <v>171</v>
      </c>
      <c r="E879" s="31" t="str">
        <f>"Q"&amp;(E865+1)&amp;"-1"</f>
        <v>Q79-1</v>
      </c>
      <c r="F879" s="27"/>
      <c r="G879" s="27"/>
      <c r="H879" s="15" t="s">
        <v>1986</v>
      </c>
      <c r="I879" s="28"/>
      <c r="J879" s="28"/>
      <c r="K879" s="797" t="str">
        <f>"1年間に副業をした人(Q"&amp;$E$846&amp;"=1)"</f>
        <v>1年間に副業をした人(Q75=1)</v>
      </c>
      <c r="L879" s="798"/>
      <c r="M879" s="68"/>
      <c r="N879" s="15" t="s">
        <v>2012</v>
      </c>
      <c r="O879" s="31" t="s">
        <v>2033</v>
      </c>
    </row>
    <row r="880" spans="1:15" hidden="1">
      <c r="A880" s="25" t="s">
        <v>1561</v>
      </c>
      <c r="B880" s="25" t="s">
        <v>1561</v>
      </c>
      <c r="C880" s="26"/>
      <c r="D880" s="7"/>
      <c r="E880" s="32"/>
      <c r="F880" s="5"/>
      <c r="G880" s="5"/>
      <c r="H880" s="14" t="s">
        <v>174</v>
      </c>
      <c r="I880" s="8"/>
      <c r="J880" s="8"/>
      <c r="K880" s="513"/>
      <c r="L880" s="514"/>
      <c r="M880" s="80"/>
      <c r="N880" s="4"/>
      <c r="O880" s="32"/>
    </row>
    <row r="881" spans="1:15" hidden="1">
      <c r="A881" s="25" t="s">
        <v>1561</v>
      </c>
      <c r="B881" s="25" t="s">
        <v>1561</v>
      </c>
      <c r="C881" s="26"/>
      <c r="D881" s="7"/>
      <c r="E881" s="32"/>
      <c r="F881" s="5"/>
      <c r="G881" s="5" t="s">
        <v>36</v>
      </c>
      <c r="H881" s="2" t="s">
        <v>1864</v>
      </c>
      <c r="I881" s="9"/>
      <c r="J881" s="9"/>
      <c r="K881" s="511"/>
      <c r="L881" s="512"/>
      <c r="M881" s="92"/>
      <c r="N881" s="2" t="s">
        <v>1868</v>
      </c>
      <c r="O881" s="32"/>
    </row>
    <row r="882" spans="1:15" hidden="1">
      <c r="A882" s="25" t="s">
        <v>1561</v>
      </c>
      <c r="B882" s="25" t="s">
        <v>1561</v>
      </c>
      <c r="C882" s="26"/>
      <c r="D882" s="7"/>
      <c r="E882" s="32"/>
      <c r="F882" s="5"/>
      <c r="G882" s="5" t="s">
        <v>37</v>
      </c>
      <c r="H882" s="2" t="s">
        <v>1865</v>
      </c>
      <c r="I882" s="9"/>
      <c r="J882" s="9"/>
      <c r="K882" s="511"/>
      <c r="L882" s="512"/>
      <c r="M882" s="92"/>
      <c r="N882" s="56"/>
      <c r="O882" s="32"/>
    </row>
    <row r="883" spans="1:15" hidden="1">
      <c r="A883" s="25" t="s">
        <v>1561</v>
      </c>
      <c r="B883" s="25" t="s">
        <v>1561</v>
      </c>
      <c r="C883" s="26"/>
      <c r="D883" s="7"/>
      <c r="E883" s="32"/>
      <c r="F883" s="5"/>
      <c r="G883" s="5" t="s">
        <v>38</v>
      </c>
      <c r="H883" s="2" t="s">
        <v>1866</v>
      </c>
      <c r="I883" s="9"/>
      <c r="J883" s="9"/>
      <c r="K883" s="511"/>
      <c r="L883" s="512"/>
      <c r="M883" s="92"/>
      <c r="N883" s="56"/>
      <c r="O883" s="32"/>
    </row>
    <row r="884" spans="1:15" hidden="1">
      <c r="A884" s="25" t="s">
        <v>1561</v>
      </c>
      <c r="B884" s="25" t="s">
        <v>1561</v>
      </c>
      <c r="C884" s="26"/>
      <c r="D884" s="7"/>
      <c r="E884" s="32"/>
      <c r="F884" s="5"/>
      <c r="G884" s="5" t="s">
        <v>39</v>
      </c>
      <c r="H884" s="2" t="s">
        <v>1867</v>
      </c>
      <c r="I884" s="9"/>
      <c r="J884" s="9"/>
      <c r="K884" s="511"/>
      <c r="L884" s="512"/>
      <c r="M884" s="92"/>
      <c r="N884" s="56"/>
      <c r="O884" s="32"/>
    </row>
    <row r="885" spans="1:15" hidden="1">
      <c r="A885" s="25" t="s">
        <v>1561</v>
      </c>
      <c r="B885" s="25" t="s">
        <v>1561</v>
      </c>
      <c r="C885" s="26"/>
      <c r="D885" s="7"/>
      <c r="E885" s="32"/>
      <c r="F885" s="5"/>
      <c r="G885" s="5" t="s">
        <v>40</v>
      </c>
      <c r="H885" s="2" t="s">
        <v>1839</v>
      </c>
      <c r="I885" s="9"/>
      <c r="J885" s="9"/>
      <c r="K885" s="511"/>
      <c r="L885" s="512"/>
      <c r="M885" s="92"/>
      <c r="N885" s="56"/>
      <c r="O885" s="32"/>
    </row>
    <row r="886" spans="1:15" hidden="1">
      <c r="A886" s="25" t="s">
        <v>1561</v>
      </c>
      <c r="B886" s="25" t="s">
        <v>1561</v>
      </c>
      <c r="C886" s="26"/>
      <c r="D886" s="7"/>
      <c r="E886" s="32"/>
      <c r="F886" s="5"/>
      <c r="G886" s="5" t="s">
        <v>41</v>
      </c>
      <c r="H886" s="2" t="s">
        <v>343</v>
      </c>
      <c r="I886" s="9"/>
      <c r="J886" s="9"/>
      <c r="K886" s="511"/>
      <c r="L886" s="512"/>
      <c r="M886" s="92"/>
      <c r="N886" s="56"/>
      <c r="O886" s="32"/>
    </row>
    <row r="887" spans="1:15" hidden="1">
      <c r="A887" s="25" t="s">
        <v>1561</v>
      </c>
      <c r="B887" s="25" t="s">
        <v>1561</v>
      </c>
      <c r="C887" s="26"/>
      <c r="D887" s="7"/>
      <c r="E887" s="32"/>
      <c r="F887" s="5"/>
      <c r="G887" s="5" t="s">
        <v>42</v>
      </c>
      <c r="H887" s="2" t="s">
        <v>1937</v>
      </c>
      <c r="I887" s="9"/>
      <c r="J887" s="9"/>
      <c r="K887" s="511"/>
      <c r="L887" s="512"/>
      <c r="M887" s="92"/>
      <c r="N887" s="56"/>
      <c r="O887" s="32"/>
    </row>
    <row r="888" spans="1:15" hidden="1">
      <c r="A888" s="25" t="s">
        <v>1561</v>
      </c>
      <c r="B888" s="25" t="s">
        <v>1561</v>
      </c>
      <c r="C888" s="26"/>
      <c r="D888" s="7"/>
      <c r="E888" s="32"/>
      <c r="F888" s="5"/>
      <c r="G888" s="5" t="s">
        <v>19</v>
      </c>
      <c r="H888" s="2" t="s">
        <v>1933</v>
      </c>
      <c r="I888" s="9"/>
      <c r="J888" s="9"/>
      <c r="K888" s="511"/>
      <c r="L888" s="512"/>
      <c r="M888" s="92"/>
      <c r="N888" s="56"/>
      <c r="O888" s="32"/>
    </row>
    <row r="889" spans="1:15" ht="45" hidden="1">
      <c r="A889" s="25" t="s">
        <v>1561</v>
      </c>
      <c r="B889" s="25" t="s">
        <v>1561</v>
      </c>
      <c r="C889" s="26"/>
      <c r="D889" s="7"/>
      <c r="E889" s="33"/>
      <c r="F889" s="16"/>
      <c r="G889" s="16"/>
      <c r="H889" s="626" t="s">
        <v>2094</v>
      </c>
      <c r="I889" s="18"/>
      <c r="J889" s="18"/>
      <c r="K889" s="517"/>
      <c r="L889" s="527"/>
      <c r="M889" s="17"/>
      <c r="N889" s="316"/>
      <c r="O889" s="33"/>
    </row>
    <row r="890" spans="1:15" hidden="1">
      <c r="A890" s="25" t="s">
        <v>1561</v>
      </c>
      <c r="B890" s="25" t="s">
        <v>1561</v>
      </c>
      <c r="C890" s="26" t="s">
        <v>168</v>
      </c>
      <c r="D890" s="7" t="s">
        <v>171</v>
      </c>
      <c r="E890" s="31" t="str">
        <f>"Q"&amp;(E865+1)&amp;"-2"</f>
        <v>Q79-2</v>
      </c>
      <c r="F890" s="27"/>
      <c r="G890" s="27"/>
      <c r="H890" s="15" t="s">
        <v>1985</v>
      </c>
      <c r="I890" s="28"/>
      <c r="J890" s="28"/>
      <c r="K890" s="797" t="str">
        <f>"1年間に副業をした人(Q"&amp;$E$846&amp;"=1)"</f>
        <v>1年間に副業をした人(Q75=1)</v>
      </c>
      <c r="L890" s="798"/>
      <c r="M890" s="68"/>
      <c r="N890" s="15" t="s">
        <v>1932</v>
      </c>
      <c r="O890" s="31" t="s">
        <v>2034</v>
      </c>
    </row>
    <row r="891" spans="1:15" hidden="1">
      <c r="A891" s="25" t="s">
        <v>1561</v>
      </c>
      <c r="B891" s="25" t="s">
        <v>1561</v>
      </c>
      <c r="C891" s="26"/>
      <c r="D891" s="7"/>
      <c r="E891" s="32"/>
      <c r="F891" s="5"/>
      <c r="G891" s="5"/>
      <c r="H891" s="14" t="s">
        <v>174</v>
      </c>
      <c r="I891" s="8"/>
      <c r="J891" s="8"/>
      <c r="K891" s="513"/>
      <c r="L891" s="514"/>
      <c r="M891" s="80"/>
      <c r="N891" s="285"/>
      <c r="O891" s="32"/>
    </row>
    <row r="892" spans="1:15" hidden="1">
      <c r="A892" s="25" t="s">
        <v>1561</v>
      </c>
      <c r="B892" s="25" t="s">
        <v>1561</v>
      </c>
      <c r="C892" s="26"/>
      <c r="D892" s="7"/>
      <c r="E892" s="32"/>
      <c r="F892" s="5"/>
      <c r="G892" s="5" t="s">
        <v>36</v>
      </c>
      <c r="H892" s="2" t="s">
        <v>353</v>
      </c>
      <c r="I892" s="9"/>
      <c r="J892" s="9"/>
      <c r="K892" s="511"/>
      <c r="L892" s="512"/>
      <c r="M892" s="92"/>
      <c r="N892" s="56"/>
      <c r="O892" s="32"/>
    </row>
    <row r="893" spans="1:15" hidden="1">
      <c r="A893" s="25" t="s">
        <v>1561</v>
      </c>
      <c r="B893" s="25" t="s">
        <v>1561</v>
      </c>
      <c r="C893" s="26"/>
      <c r="D893" s="7"/>
      <c r="E893" s="32"/>
      <c r="F893" s="5"/>
      <c r="G893" s="5" t="s">
        <v>37</v>
      </c>
      <c r="H893" s="2" t="s">
        <v>354</v>
      </c>
      <c r="I893" s="9"/>
      <c r="J893" s="9"/>
      <c r="K893" s="511"/>
      <c r="L893" s="512"/>
      <c r="M893" s="92"/>
      <c r="N893" s="56"/>
      <c r="O893" s="32"/>
    </row>
    <row r="894" spans="1:15" ht="45" hidden="1">
      <c r="A894" s="25" t="s">
        <v>1561</v>
      </c>
      <c r="B894" s="25" t="s">
        <v>1561</v>
      </c>
      <c r="C894" s="26"/>
      <c r="D894" s="7"/>
      <c r="E894" s="33"/>
      <c r="F894" s="16"/>
      <c r="G894" s="16"/>
      <c r="H894" s="626" t="s">
        <v>2094</v>
      </c>
      <c r="I894" s="18"/>
      <c r="J894" s="18"/>
      <c r="K894" s="517"/>
      <c r="L894" s="527"/>
      <c r="M894" s="17"/>
      <c r="N894" s="316"/>
      <c r="O894" s="33"/>
    </row>
    <row r="895" spans="1:15" ht="29.25" hidden="1" customHeight="1">
      <c r="A895" s="25" t="s">
        <v>1561</v>
      </c>
      <c r="B895" s="25" t="s">
        <v>1561</v>
      </c>
      <c r="C895" s="26" t="s">
        <v>168</v>
      </c>
      <c r="D895" s="7" t="s">
        <v>171</v>
      </c>
      <c r="E895" s="31" t="str">
        <f>"Q"&amp;(E865+1)&amp;"-3"</f>
        <v>Q79-3</v>
      </c>
      <c r="F895" s="27"/>
      <c r="G895" s="27"/>
      <c r="H895" s="15" t="s">
        <v>1984</v>
      </c>
      <c r="I895" s="28"/>
      <c r="J895" s="28"/>
      <c r="K895" s="797" t="str">
        <f>"副業は主な仕事と違う仕事内容の人("&amp;$E$890&amp;"=2)"</f>
        <v>副業は主な仕事と違う仕事内容の人(Q79-2=2)</v>
      </c>
      <c r="L895" s="798"/>
      <c r="M895" s="315"/>
      <c r="N895" s="15" t="s">
        <v>1932</v>
      </c>
      <c r="O895" s="31" t="s">
        <v>2035</v>
      </c>
    </row>
    <row r="896" spans="1:15" hidden="1">
      <c r="A896" s="25" t="s">
        <v>1561</v>
      </c>
      <c r="B896" s="25" t="s">
        <v>1561</v>
      </c>
      <c r="C896" s="26"/>
      <c r="D896" s="7"/>
      <c r="E896" s="32"/>
      <c r="F896" s="5"/>
      <c r="G896" s="5"/>
      <c r="H896" s="14" t="s">
        <v>174</v>
      </c>
      <c r="I896" s="8"/>
      <c r="J896" s="8"/>
      <c r="K896" s="513"/>
      <c r="L896" s="514"/>
      <c r="M896" s="4"/>
      <c r="N896" s="4"/>
      <c r="O896" s="32"/>
    </row>
    <row r="897" spans="1:15" hidden="1">
      <c r="A897" s="25" t="s">
        <v>1561</v>
      </c>
      <c r="B897" s="25" t="s">
        <v>1561</v>
      </c>
      <c r="C897" s="26"/>
      <c r="D897" s="7"/>
      <c r="E897" s="32"/>
      <c r="F897" s="5"/>
      <c r="G897" s="5" t="s">
        <v>36</v>
      </c>
      <c r="H897" s="2" t="s">
        <v>1870</v>
      </c>
      <c r="I897" s="9"/>
      <c r="J897" s="9"/>
      <c r="K897" s="511"/>
      <c r="L897" s="512"/>
      <c r="M897" s="2"/>
      <c r="N897" s="2" t="s">
        <v>1868</v>
      </c>
      <c r="O897" s="32"/>
    </row>
    <row r="898" spans="1:15" hidden="1">
      <c r="A898" s="25" t="s">
        <v>1561</v>
      </c>
      <c r="B898" s="25" t="s">
        <v>1561</v>
      </c>
      <c r="C898" s="26"/>
      <c r="D898" s="7"/>
      <c r="E898" s="32"/>
      <c r="F898" s="5"/>
      <c r="G898" s="5" t="s">
        <v>13</v>
      </c>
      <c r="H898" s="2" t="s">
        <v>1871</v>
      </c>
      <c r="I898" s="9"/>
      <c r="J898" s="9"/>
      <c r="K898" s="511"/>
      <c r="L898" s="512"/>
      <c r="M898" s="2"/>
      <c r="N898" s="2"/>
      <c r="O898" s="32"/>
    </row>
    <row r="899" spans="1:15" hidden="1">
      <c r="A899" s="25" t="s">
        <v>1561</v>
      </c>
      <c r="B899" s="25" t="s">
        <v>1561</v>
      </c>
      <c r="C899" s="26"/>
      <c r="D899" s="7"/>
      <c r="E899" s="32"/>
      <c r="F899" s="5"/>
      <c r="G899" s="5" t="s">
        <v>14</v>
      </c>
      <c r="H899" s="2" t="s">
        <v>2013</v>
      </c>
      <c r="I899" s="9"/>
      <c r="J899" s="9"/>
      <c r="K899" s="509"/>
      <c r="L899" s="510"/>
      <c r="M899" s="2"/>
      <c r="N899" s="2"/>
      <c r="O899" s="32"/>
    </row>
    <row r="900" spans="1:15" hidden="1">
      <c r="A900" s="25"/>
      <c r="B900" s="25"/>
      <c r="C900" s="26"/>
      <c r="D900" s="7"/>
      <c r="E900" s="32"/>
      <c r="F900" s="5"/>
      <c r="G900" s="291" t="s">
        <v>15</v>
      </c>
      <c r="H900" s="76" t="s">
        <v>2058</v>
      </c>
      <c r="I900" s="703"/>
      <c r="J900" s="703"/>
      <c r="K900" s="507"/>
      <c r="L900" s="508"/>
      <c r="M900" s="76"/>
      <c r="N900" s="76" t="s">
        <v>2050</v>
      </c>
      <c r="O900" s="32"/>
    </row>
    <row r="901" spans="1:15" hidden="1">
      <c r="A901" s="25" t="s">
        <v>1561</v>
      </c>
      <c r="B901" s="25" t="s">
        <v>1561</v>
      </c>
      <c r="C901" s="26"/>
      <c r="D901" s="7"/>
      <c r="E901" s="32"/>
      <c r="F901" s="5"/>
      <c r="G901" s="5" t="s">
        <v>16</v>
      </c>
      <c r="H901" s="2" t="s">
        <v>1621</v>
      </c>
      <c r="I901" s="9"/>
      <c r="J901" s="9"/>
      <c r="K901" s="507"/>
      <c r="L901" s="508"/>
      <c r="M901" s="76"/>
      <c r="N901" s="56"/>
      <c r="O901" s="32"/>
    </row>
    <row r="902" spans="1:15" hidden="1">
      <c r="A902" s="25" t="s">
        <v>1561</v>
      </c>
      <c r="B902" s="25" t="s">
        <v>1561</v>
      </c>
      <c r="C902" s="26"/>
      <c r="D902" s="7"/>
      <c r="E902" s="32"/>
      <c r="F902" s="5"/>
      <c r="G902" s="5" t="s">
        <v>17</v>
      </c>
      <c r="H902" s="2" t="s">
        <v>1647</v>
      </c>
      <c r="I902" s="9"/>
      <c r="J902" s="9"/>
      <c r="K902" s="511"/>
      <c r="L902" s="512"/>
      <c r="M902" s="92"/>
      <c r="N902" s="56"/>
      <c r="O902" s="32"/>
    </row>
    <row r="903" spans="1:15" hidden="1">
      <c r="A903" s="25" t="s">
        <v>1561</v>
      </c>
      <c r="B903" s="25" t="s">
        <v>1561</v>
      </c>
      <c r="C903" s="26"/>
      <c r="D903" s="7"/>
      <c r="E903" s="32"/>
      <c r="F903" s="5"/>
      <c r="G903" s="5" t="s">
        <v>18</v>
      </c>
      <c r="H903" s="2" t="s">
        <v>2014</v>
      </c>
      <c r="I903" s="9"/>
      <c r="J903" s="9"/>
      <c r="K903" s="511"/>
      <c r="L903" s="512"/>
      <c r="M903" s="92"/>
      <c r="N903" s="56"/>
      <c r="O903" s="32"/>
    </row>
    <row r="904" spans="1:15" ht="30" hidden="1">
      <c r="A904" s="25" t="s">
        <v>1561</v>
      </c>
      <c r="B904" s="25" t="s">
        <v>1561</v>
      </c>
      <c r="C904" s="26"/>
      <c r="D904" s="7"/>
      <c r="E904" s="32"/>
      <c r="F904" s="5"/>
      <c r="G904" s="291" t="s">
        <v>19</v>
      </c>
      <c r="H904" s="2" t="s">
        <v>2061</v>
      </c>
      <c r="I904" s="9"/>
      <c r="J904" s="9"/>
      <c r="K904" s="511"/>
      <c r="L904" s="512"/>
      <c r="M904" s="92"/>
      <c r="N904" s="76" t="s">
        <v>2062</v>
      </c>
      <c r="O904" s="32"/>
    </row>
    <row r="905" spans="1:15" hidden="1">
      <c r="A905" s="25" t="s">
        <v>1561</v>
      </c>
      <c r="B905" s="25" t="s">
        <v>1561</v>
      </c>
      <c r="C905" s="26"/>
      <c r="D905" s="7"/>
      <c r="E905" s="32"/>
      <c r="F905" s="5"/>
      <c r="G905" s="291"/>
      <c r="H905" s="709" t="s">
        <v>1872</v>
      </c>
      <c r="I905" s="9"/>
      <c r="J905" s="9"/>
      <c r="K905" s="511"/>
      <c r="L905" s="512"/>
      <c r="M905" s="92"/>
      <c r="N905" s="76" t="s">
        <v>2063</v>
      </c>
      <c r="O905" s="32"/>
    </row>
    <row r="906" spans="1:15" hidden="1">
      <c r="A906" s="25"/>
      <c r="B906" s="25"/>
      <c r="C906" s="26"/>
      <c r="D906" s="7"/>
      <c r="E906" s="32"/>
      <c r="F906" s="5"/>
      <c r="G906" s="291" t="s">
        <v>20</v>
      </c>
      <c r="H906" s="76" t="s">
        <v>2059</v>
      </c>
      <c r="I906" s="9"/>
      <c r="J906" s="9"/>
      <c r="K906" s="511"/>
      <c r="L906" s="512"/>
      <c r="M906" s="92"/>
      <c r="N906" s="76" t="s">
        <v>2050</v>
      </c>
      <c r="O906" s="32"/>
    </row>
    <row r="907" spans="1:15" hidden="1">
      <c r="A907" s="25" t="s">
        <v>1561</v>
      </c>
      <c r="B907" s="25" t="s">
        <v>1561</v>
      </c>
      <c r="C907" s="26"/>
      <c r="D907" s="7"/>
      <c r="E907" s="32"/>
      <c r="F907" s="5"/>
      <c r="G907" s="5" t="s">
        <v>21</v>
      </c>
      <c r="H907" s="2" t="s">
        <v>357</v>
      </c>
      <c r="I907" s="9"/>
      <c r="J907" s="9"/>
      <c r="K907" s="511"/>
      <c r="L907" s="512"/>
      <c r="M907" s="92"/>
      <c r="N907" s="56"/>
      <c r="O907" s="32"/>
    </row>
    <row r="908" spans="1:15" hidden="1">
      <c r="A908" s="25" t="s">
        <v>1561</v>
      </c>
      <c r="B908" s="25" t="s">
        <v>1561</v>
      </c>
      <c r="C908" s="26"/>
      <c r="D908" s="7"/>
      <c r="E908" s="32"/>
      <c r="F908" s="5"/>
      <c r="G908" s="5" t="s">
        <v>22</v>
      </c>
      <c r="H908" s="2" t="s">
        <v>2015</v>
      </c>
      <c r="I908" s="9"/>
      <c r="J908" s="9"/>
      <c r="K908" s="511"/>
      <c r="L908" s="512"/>
      <c r="M908" s="92"/>
      <c r="N908" s="56"/>
      <c r="O908" s="32"/>
    </row>
    <row r="909" spans="1:15" hidden="1">
      <c r="A909" s="25" t="s">
        <v>1561</v>
      </c>
      <c r="B909" s="25" t="s">
        <v>1561</v>
      </c>
      <c r="C909" s="26"/>
      <c r="D909" s="7"/>
      <c r="E909" s="32"/>
      <c r="F909" s="5"/>
      <c r="G909" s="291" t="s">
        <v>23</v>
      </c>
      <c r="H909" s="2" t="s">
        <v>2060</v>
      </c>
      <c r="I909" s="9"/>
      <c r="J909" s="9"/>
      <c r="K909" s="511"/>
      <c r="L909" s="512"/>
      <c r="M909" s="92"/>
      <c r="N909" s="76" t="s">
        <v>2062</v>
      </c>
      <c r="O909" s="32"/>
    </row>
    <row r="910" spans="1:15" hidden="1">
      <c r="A910" s="25" t="s">
        <v>1561</v>
      </c>
      <c r="B910" s="25" t="s">
        <v>1561</v>
      </c>
      <c r="C910" s="26"/>
      <c r="D910" s="7"/>
      <c r="E910" s="32"/>
      <c r="F910" s="5"/>
      <c r="G910" s="5" t="s">
        <v>24</v>
      </c>
      <c r="H910" s="2" t="s">
        <v>2016</v>
      </c>
      <c r="I910" s="9"/>
      <c r="J910" s="9"/>
      <c r="K910" s="525"/>
      <c r="L910" s="526"/>
      <c r="M910" s="76"/>
      <c r="N910" s="56"/>
      <c r="O910" s="32"/>
    </row>
    <row r="911" spans="1:15" hidden="1">
      <c r="A911" s="25" t="s">
        <v>1561</v>
      </c>
      <c r="B911" s="25" t="s">
        <v>1561</v>
      </c>
      <c r="C911" s="26"/>
      <c r="D911" s="7"/>
      <c r="E911" s="32"/>
      <c r="F911" s="5"/>
      <c r="G911" s="5" t="s">
        <v>27</v>
      </c>
      <c r="H911" s="2" t="s">
        <v>362</v>
      </c>
      <c r="I911" s="9"/>
      <c r="J911" s="9"/>
      <c r="K911" s="507"/>
      <c r="L911" s="508"/>
      <c r="M911" s="76"/>
      <c r="N911" s="56"/>
      <c r="O911" s="32"/>
    </row>
    <row r="912" spans="1:15" hidden="1">
      <c r="A912" s="25" t="s">
        <v>1561</v>
      </c>
      <c r="B912" s="25" t="s">
        <v>1561</v>
      </c>
      <c r="C912" s="26"/>
      <c r="D912" s="7"/>
      <c r="E912" s="32"/>
      <c r="F912" s="5"/>
      <c r="G912" s="5" t="s">
        <v>28</v>
      </c>
      <c r="H912" s="2" t="s">
        <v>337</v>
      </c>
      <c r="I912" s="9" t="s">
        <v>308</v>
      </c>
      <c r="J912" s="9"/>
      <c r="K912" s="509"/>
      <c r="L912" s="510"/>
      <c r="M912" s="2"/>
      <c r="N912" s="56"/>
      <c r="O912" s="32"/>
    </row>
    <row r="913" spans="1:15">
      <c r="A913" s="25" t="s">
        <v>1561</v>
      </c>
      <c r="B913" s="25" t="s">
        <v>1561</v>
      </c>
      <c r="C913" s="26"/>
      <c r="D913" s="7"/>
      <c r="E913" s="33"/>
      <c r="F913" s="16"/>
      <c r="G913" s="16"/>
      <c r="H913" s="626" t="s">
        <v>2017</v>
      </c>
      <c r="I913" s="18"/>
      <c r="J913" s="18"/>
      <c r="K913" s="517"/>
      <c r="L913" s="518"/>
      <c r="M913" s="17"/>
      <c r="N913" s="55"/>
      <c r="O913" s="33"/>
    </row>
    <row r="914" spans="1:15" ht="45">
      <c r="A914" s="25" t="s">
        <v>1561</v>
      </c>
      <c r="B914" s="25" t="s">
        <v>1561</v>
      </c>
      <c r="C914" s="26"/>
      <c r="D914" s="7"/>
      <c r="E914" s="33"/>
      <c r="F914" s="16"/>
      <c r="G914" s="16"/>
      <c r="H914" s="626" t="s">
        <v>2095</v>
      </c>
      <c r="I914" s="18"/>
      <c r="J914" s="18"/>
      <c r="K914" s="517"/>
      <c r="L914" s="527"/>
      <c r="M914" s="17"/>
      <c r="N914" s="316"/>
      <c r="O914" s="33"/>
    </row>
    <row r="915" spans="1:15" ht="61.5" customHeight="1">
      <c r="A915" s="25" t="s">
        <v>1561</v>
      </c>
      <c r="B915" s="25" t="s">
        <v>1561</v>
      </c>
      <c r="C915" s="26" t="s">
        <v>168</v>
      </c>
      <c r="D915" s="7" t="s">
        <v>171</v>
      </c>
      <c r="E915" s="31" t="str">
        <f>"Q"&amp;(E865+1)&amp;"-4"</f>
        <v>Q79-4</v>
      </c>
      <c r="F915" s="27"/>
      <c r="G915" s="27"/>
      <c r="H915" s="15" t="s">
        <v>1995</v>
      </c>
      <c r="I915" s="28"/>
      <c r="J915" s="28"/>
      <c r="K915" s="797" t="str">
        <f>"副業を自営業主・家族従業員として行っている人("&amp;$E$879&amp;"=6-8)"</f>
        <v>副業を自営業主・家族従業員として行っている人(Q79-1=6-8)</v>
      </c>
      <c r="L915" s="798"/>
      <c r="M915" s="315"/>
      <c r="N915" s="15" t="s">
        <v>1934</v>
      </c>
      <c r="O915" s="31" t="s">
        <v>2036</v>
      </c>
    </row>
    <row r="916" spans="1:15" s="601" customFormat="1">
      <c r="A916" s="25" t="s">
        <v>1561</v>
      </c>
      <c r="B916" s="25" t="s">
        <v>1561</v>
      </c>
      <c r="C916" s="26"/>
      <c r="D916" s="7"/>
      <c r="E916" s="32"/>
      <c r="F916" s="5"/>
      <c r="G916" s="5"/>
      <c r="H916" s="4" t="s">
        <v>174</v>
      </c>
      <c r="I916" s="609"/>
      <c r="J916" s="609"/>
      <c r="K916" s="513"/>
      <c r="L916" s="514"/>
      <c r="M916" s="4"/>
      <c r="N916" s="4"/>
      <c r="O916" s="32"/>
    </row>
    <row r="917" spans="1:15" s="601" customFormat="1">
      <c r="A917" s="25" t="s">
        <v>1561</v>
      </c>
      <c r="B917" s="25" t="s">
        <v>1561</v>
      </c>
      <c r="C917" s="26"/>
      <c r="D917" s="7"/>
      <c r="E917" s="32"/>
      <c r="F917" s="5"/>
      <c r="G917" s="5" t="s">
        <v>36</v>
      </c>
      <c r="H917" s="2" t="s">
        <v>1877</v>
      </c>
      <c r="I917" s="610"/>
      <c r="J917" s="610"/>
      <c r="K917" s="511"/>
      <c r="L917" s="512"/>
      <c r="M917" s="2"/>
      <c r="N917" s="2"/>
      <c r="O917" s="32"/>
    </row>
    <row r="918" spans="1:15" s="601" customFormat="1">
      <c r="A918" s="25" t="s">
        <v>1561</v>
      </c>
      <c r="B918" s="25" t="s">
        <v>1561</v>
      </c>
      <c r="C918" s="26"/>
      <c r="D918" s="7"/>
      <c r="E918" s="32"/>
      <c r="F918" s="5"/>
      <c r="G918" s="5" t="s">
        <v>37</v>
      </c>
      <c r="H918" s="2" t="s">
        <v>1878</v>
      </c>
      <c r="I918" s="610"/>
      <c r="J918" s="610"/>
      <c r="K918" s="511"/>
      <c r="L918" s="512"/>
      <c r="M918" s="2"/>
      <c r="N918" s="2"/>
      <c r="O918" s="32"/>
    </row>
    <row r="919" spans="1:15" ht="45">
      <c r="A919" s="25" t="s">
        <v>1561</v>
      </c>
      <c r="B919" s="25" t="s">
        <v>1561</v>
      </c>
      <c r="C919" s="26"/>
      <c r="D919" s="7"/>
      <c r="E919" s="33"/>
      <c r="F919" s="16"/>
      <c r="G919" s="16"/>
      <c r="H919" s="626" t="s">
        <v>2093</v>
      </c>
      <c r="I919" s="18"/>
      <c r="J919" s="18"/>
      <c r="K919" s="517"/>
      <c r="L919" s="527"/>
      <c r="M919" s="17"/>
      <c r="N919" s="316"/>
      <c r="O919" s="33"/>
    </row>
    <row r="920" spans="1:15" ht="31.5" customHeight="1">
      <c r="A920" s="25" t="s">
        <v>1561</v>
      </c>
      <c r="B920" s="25" t="s">
        <v>1561</v>
      </c>
      <c r="C920" s="26" t="s">
        <v>168</v>
      </c>
      <c r="D920" s="7" t="s">
        <v>171</v>
      </c>
      <c r="E920" s="31" t="str">
        <f>"Q"&amp;(E865+1)&amp;"-5"</f>
        <v>Q79-5</v>
      </c>
      <c r="F920" s="27"/>
      <c r="G920" s="27"/>
      <c r="H920" s="15" t="s">
        <v>1983</v>
      </c>
      <c r="I920" s="28"/>
      <c r="J920" s="28"/>
      <c r="K920" s="797" t="str">
        <f>"副業を自営業主・家族従業員として行っている人("&amp;$E$879&amp;"=6-8)"</f>
        <v>副業を自営業主・家族従業員として行っている人(Q79-1=6-8)</v>
      </c>
      <c r="L920" s="798"/>
      <c r="M920" s="315"/>
      <c r="N920" s="15" t="s">
        <v>1934</v>
      </c>
      <c r="O920" s="31" t="s">
        <v>2037</v>
      </c>
    </row>
    <row r="921" spans="1:15" s="601" customFormat="1">
      <c r="A921" s="25" t="s">
        <v>1561</v>
      </c>
      <c r="B921" s="25" t="s">
        <v>1561</v>
      </c>
      <c r="C921" s="26"/>
      <c r="D921" s="7"/>
      <c r="E921" s="32"/>
      <c r="F921" s="5"/>
      <c r="G921" s="5"/>
      <c r="H921" s="4" t="s">
        <v>174</v>
      </c>
      <c r="I921" s="314"/>
      <c r="J921" s="314"/>
      <c r="K921" s="513"/>
      <c r="L921" s="514"/>
      <c r="M921" s="4"/>
      <c r="N921" s="4"/>
      <c r="O921" s="32"/>
    </row>
    <row r="922" spans="1:15" s="601" customFormat="1">
      <c r="A922" s="25" t="s">
        <v>1561</v>
      </c>
      <c r="B922" s="25" t="s">
        <v>1561</v>
      </c>
      <c r="C922" s="26"/>
      <c r="D922" s="7"/>
      <c r="E922" s="32"/>
      <c r="F922" s="5"/>
      <c r="G922" s="5" t="s">
        <v>36</v>
      </c>
      <c r="H922" s="2" t="s">
        <v>1915</v>
      </c>
      <c r="I922" s="280"/>
      <c r="J922" s="280"/>
      <c r="K922" s="511"/>
      <c r="L922" s="512"/>
      <c r="M922" s="2"/>
      <c r="N922" s="2"/>
      <c r="O922" s="32"/>
    </row>
    <row r="923" spans="1:15" s="601" customFormat="1">
      <c r="A923" s="25" t="s">
        <v>1561</v>
      </c>
      <c r="B923" s="25" t="s">
        <v>1561</v>
      </c>
      <c r="C923" s="26"/>
      <c r="D923" s="7"/>
      <c r="E923" s="32"/>
      <c r="F923" s="5"/>
      <c r="G923" s="5" t="s">
        <v>37</v>
      </c>
      <c r="H923" s="2" t="s">
        <v>1916</v>
      </c>
      <c r="I923" s="280"/>
      <c r="J923" s="280"/>
      <c r="K923" s="511"/>
      <c r="L923" s="512"/>
      <c r="M923" s="2"/>
      <c r="N923" s="2"/>
      <c r="O923" s="32"/>
    </row>
    <row r="924" spans="1:15" s="601" customFormat="1">
      <c r="A924" s="25" t="s">
        <v>1561</v>
      </c>
      <c r="B924" s="25" t="s">
        <v>1561</v>
      </c>
      <c r="C924" s="26"/>
      <c r="D924" s="7"/>
      <c r="E924" s="32"/>
      <c r="F924" s="5"/>
      <c r="G924" s="5" t="s">
        <v>38</v>
      </c>
      <c r="H924" s="2" t="s">
        <v>1917</v>
      </c>
      <c r="I924" s="280"/>
      <c r="J924" s="280"/>
      <c r="K924" s="511"/>
      <c r="L924" s="512"/>
      <c r="M924" s="2"/>
      <c r="N924" s="2"/>
      <c r="O924" s="32"/>
    </row>
    <row r="925" spans="1:15" s="601" customFormat="1">
      <c r="A925" s="25" t="s">
        <v>1561</v>
      </c>
      <c r="B925" s="25" t="s">
        <v>1561</v>
      </c>
      <c r="C925" s="26"/>
      <c r="D925" s="7"/>
      <c r="E925" s="32"/>
      <c r="F925" s="5"/>
      <c r="G925" s="5" t="s">
        <v>39</v>
      </c>
      <c r="H925" s="2" t="s">
        <v>1918</v>
      </c>
      <c r="I925" s="280"/>
      <c r="J925" s="280"/>
      <c r="K925" s="511"/>
      <c r="L925" s="512"/>
      <c r="M925" s="2"/>
      <c r="N925" s="2"/>
      <c r="O925" s="32"/>
    </row>
    <row r="926" spans="1:15" ht="45">
      <c r="A926" s="25" t="s">
        <v>1561</v>
      </c>
      <c r="B926" s="25" t="s">
        <v>1561</v>
      </c>
      <c r="C926" s="26"/>
      <c r="D926" s="7"/>
      <c r="E926" s="33"/>
      <c r="F926" s="16"/>
      <c r="G926" s="16"/>
      <c r="H926" s="626" t="s">
        <v>2096</v>
      </c>
      <c r="I926" s="18"/>
      <c r="J926" s="18"/>
      <c r="K926" s="517"/>
      <c r="L926" s="527"/>
      <c r="M926" s="17"/>
      <c r="N926" s="316"/>
      <c r="O926" s="33"/>
    </row>
    <row r="927" spans="1:15" ht="27.75" customHeight="1">
      <c r="A927" s="25" t="s">
        <v>1561</v>
      </c>
      <c r="B927" s="25" t="s">
        <v>1561</v>
      </c>
      <c r="C927" s="26"/>
      <c r="D927" s="7" t="s">
        <v>171</v>
      </c>
      <c r="E927" s="31" t="str">
        <f>"Q"&amp;(E865+1)&amp;"-6"</f>
        <v>Q79-6</v>
      </c>
      <c r="F927" s="27"/>
      <c r="G927" s="27"/>
      <c r="H927" s="599" t="s">
        <v>2018</v>
      </c>
      <c r="I927" s="602"/>
      <c r="J927" s="602"/>
      <c r="K927" s="797" t="str">
        <f>"副業を自営業主・家族従業員として行っている人("&amp;$E$879&amp;"=6-8)"</f>
        <v>副業を自営業主・家族従業員として行っている人(Q79-1=6-8)</v>
      </c>
      <c r="L927" s="798"/>
      <c r="M927" s="15"/>
      <c r="N927" s="15" t="s">
        <v>1873</v>
      </c>
      <c r="O927" s="31" t="s">
        <v>2038</v>
      </c>
    </row>
    <row r="928" spans="1:15" ht="15" customHeight="1">
      <c r="A928" s="25" t="s">
        <v>1561</v>
      </c>
      <c r="B928" s="25" t="s">
        <v>1561</v>
      </c>
      <c r="C928" s="26"/>
      <c r="D928" s="7"/>
      <c r="E928" s="32"/>
      <c r="F928" s="5"/>
      <c r="G928" s="5"/>
      <c r="H928" s="4" t="s">
        <v>0</v>
      </c>
      <c r="I928" s="603"/>
      <c r="J928" s="603"/>
      <c r="K928" s="604"/>
      <c r="L928" s="605"/>
      <c r="M928" s="598"/>
      <c r="N928" s="598"/>
      <c r="O928" s="32"/>
    </row>
    <row r="929" spans="1:15">
      <c r="A929" s="25" t="s">
        <v>1561</v>
      </c>
      <c r="B929" s="25" t="s">
        <v>1561</v>
      </c>
      <c r="C929" s="26"/>
      <c r="D929" s="7"/>
      <c r="E929" s="32"/>
      <c r="F929" s="5"/>
      <c r="G929" s="5" t="s">
        <v>36</v>
      </c>
      <c r="H929" s="2" t="s">
        <v>341</v>
      </c>
      <c r="I929" s="606"/>
      <c r="J929" s="606"/>
      <c r="K929" s="607"/>
      <c r="L929" s="608"/>
      <c r="M929" s="597"/>
      <c r="N929" s="597"/>
      <c r="O929" s="32"/>
    </row>
    <row r="930" spans="1:15" ht="15" customHeight="1">
      <c r="A930" s="25" t="s">
        <v>1561</v>
      </c>
      <c r="B930" s="25" t="s">
        <v>1561</v>
      </c>
      <c r="C930" s="26"/>
      <c r="D930" s="7"/>
      <c r="E930" s="32"/>
      <c r="F930" s="5"/>
      <c r="G930" s="5" t="s">
        <v>37</v>
      </c>
      <c r="H930" s="2" t="s">
        <v>342</v>
      </c>
      <c r="I930" s="606"/>
      <c r="J930" s="606"/>
      <c r="K930" s="607"/>
      <c r="L930" s="608"/>
      <c r="M930" s="597"/>
      <c r="N930" s="597"/>
      <c r="O930" s="32"/>
    </row>
    <row r="931" spans="1:15" ht="45">
      <c r="A931" s="25" t="s">
        <v>1561</v>
      </c>
      <c r="B931" s="25" t="s">
        <v>1561</v>
      </c>
      <c r="C931" s="26"/>
      <c r="D931" s="7"/>
      <c r="E931" s="33"/>
      <c r="F931" s="16"/>
      <c r="G931" s="16"/>
      <c r="H931" s="626" t="s">
        <v>2097</v>
      </c>
      <c r="I931" s="18"/>
      <c r="J931" s="18"/>
      <c r="K931" s="517"/>
      <c r="L931" s="527"/>
      <c r="M931" s="17"/>
      <c r="N931" s="316"/>
      <c r="O931" s="33"/>
    </row>
    <row r="932" spans="1:15" ht="60">
      <c r="A932" s="25" t="s">
        <v>1561</v>
      </c>
      <c r="B932" s="25" t="s">
        <v>1561</v>
      </c>
      <c r="C932" s="2"/>
      <c r="D932" s="7" t="s">
        <v>171</v>
      </c>
      <c r="E932" s="31" t="str">
        <f>"Q"&amp;(E865+1)&amp;"-7"</f>
        <v>Q79-7</v>
      </c>
      <c r="F932" s="27"/>
      <c r="G932" s="27"/>
      <c r="H932" s="15" t="s">
        <v>1972</v>
      </c>
      <c r="I932" s="28"/>
      <c r="J932" s="28"/>
      <c r="K932" s="797" t="str">
        <f>"副業で業務を請け負っている人（"&amp;E927&amp;"=1）"</f>
        <v>副業で業務を請け負っている人（Q79-6=1）</v>
      </c>
      <c r="L932" s="798"/>
      <c r="M932" s="15"/>
      <c r="N932" s="15" t="s">
        <v>1873</v>
      </c>
      <c r="O932" s="31" t="s">
        <v>2039</v>
      </c>
    </row>
    <row r="933" spans="1:15" ht="15" customHeight="1">
      <c r="A933" s="25" t="s">
        <v>1561</v>
      </c>
      <c r="B933" s="25" t="s">
        <v>1561</v>
      </c>
      <c r="C933" s="26"/>
      <c r="D933" s="7"/>
      <c r="E933" s="32"/>
      <c r="F933" s="5"/>
      <c r="G933" s="5"/>
      <c r="H933" s="4" t="s">
        <v>0</v>
      </c>
      <c r="I933" s="13"/>
      <c r="J933" s="13"/>
      <c r="K933" s="513"/>
      <c r="L933" s="514"/>
      <c r="M933" s="4"/>
      <c r="N933" s="4"/>
      <c r="O933" s="32"/>
    </row>
    <row r="934" spans="1:15" ht="15" customHeight="1">
      <c r="A934" s="25" t="s">
        <v>1561</v>
      </c>
      <c r="B934" s="25" t="s">
        <v>1561</v>
      </c>
      <c r="C934" s="26"/>
      <c r="D934" s="7"/>
      <c r="E934" s="32"/>
      <c r="F934" s="5"/>
      <c r="G934" s="5" t="s">
        <v>36</v>
      </c>
      <c r="H934" s="2" t="s">
        <v>341</v>
      </c>
      <c r="I934" s="9"/>
      <c r="J934" s="9"/>
      <c r="K934" s="511"/>
      <c r="L934" s="512"/>
      <c r="M934" s="2"/>
      <c r="N934" s="2"/>
      <c r="O934" s="32"/>
    </row>
    <row r="935" spans="1:15" ht="15" customHeight="1">
      <c r="A935" s="25" t="s">
        <v>1561</v>
      </c>
      <c r="B935" s="25" t="s">
        <v>1561</v>
      </c>
      <c r="C935" s="26"/>
      <c r="D935" s="7"/>
      <c r="E935" s="32"/>
      <c r="F935" s="5"/>
      <c r="G935" s="5" t="s">
        <v>37</v>
      </c>
      <c r="H935" s="2" t="s">
        <v>342</v>
      </c>
      <c r="I935" s="9"/>
      <c r="J935" s="9"/>
      <c r="K935" s="511"/>
      <c r="L935" s="512"/>
      <c r="M935" s="2"/>
      <c r="N935" s="2"/>
      <c r="O935" s="32"/>
    </row>
    <row r="936" spans="1:15" hidden="1">
      <c r="A936" s="25" t="s">
        <v>1561</v>
      </c>
      <c r="B936" s="25" t="s">
        <v>1561</v>
      </c>
      <c r="C936" s="26" t="s">
        <v>168</v>
      </c>
      <c r="D936" s="7" t="s">
        <v>171</v>
      </c>
      <c r="E936" s="31" t="str">
        <f>"Q"&amp;(E865+1)&amp;"-8"</f>
        <v>Q79-8</v>
      </c>
      <c r="F936" s="27"/>
      <c r="G936" s="27"/>
      <c r="H936" s="15" t="s">
        <v>1982</v>
      </c>
      <c r="I936" s="28"/>
      <c r="J936" s="28"/>
      <c r="K936" s="797" t="str">
        <f>"1年間に副業をした人(Q"&amp;$E$846&amp;"=1)"</f>
        <v>1年間に副業をした人(Q75=1)</v>
      </c>
      <c r="L936" s="798"/>
      <c r="M936" s="68"/>
      <c r="N936" s="485" t="s">
        <v>1932</v>
      </c>
      <c r="O936" s="31" t="s">
        <v>2040</v>
      </c>
    </row>
    <row r="937" spans="1:15" hidden="1">
      <c r="A937" s="25" t="s">
        <v>1561</v>
      </c>
      <c r="B937" s="25" t="s">
        <v>1561</v>
      </c>
      <c r="C937" s="26"/>
      <c r="D937" s="7"/>
      <c r="E937" s="32"/>
      <c r="F937" s="5"/>
      <c r="G937" s="5"/>
      <c r="H937" s="14" t="s">
        <v>174</v>
      </c>
      <c r="I937" s="8"/>
      <c r="J937" s="8"/>
      <c r="K937" s="513"/>
      <c r="L937" s="514"/>
      <c r="M937" s="80"/>
      <c r="N937" s="285"/>
      <c r="O937" s="32"/>
    </row>
    <row r="938" spans="1:15" hidden="1">
      <c r="A938" s="25" t="s">
        <v>1561</v>
      </c>
      <c r="B938" s="25" t="s">
        <v>1561</v>
      </c>
      <c r="C938" s="26"/>
      <c r="D938" s="7"/>
      <c r="E938" s="32"/>
      <c r="F938" s="5"/>
      <c r="G938" s="5" t="s">
        <v>36</v>
      </c>
      <c r="H938" s="2" t="s">
        <v>1944</v>
      </c>
      <c r="I938" s="24"/>
      <c r="J938" s="24"/>
      <c r="K938" s="511"/>
      <c r="L938" s="512"/>
      <c r="M938" s="92"/>
      <c r="N938" s="56"/>
      <c r="O938" s="32"/>
    </row>
    <row r="939" spans="1:15" hidden="1">
      <c r="A939" s="25" t="s">
        <v>1561</v>
      </c>
      <c r="B939" s="25" t="s">
        <v>1561</v>
      </c>
      <c r="C939" s="26"/>
      <c r="D939" s="7"/>
      <c r="E939" s="32"/>
      <c r="F939" s="5"/>
      <c r="G939" s="5" t="s">
        <v>37</v>
      </c>
      <c r="H939" s="2" t="s">
        <v>1945</v>
      </c>
      <c r="I939" s="24"/>
      <c r="J939" s="24"/>
      <c r="K939" s="511"/>
      <c r="L939" s="512"/>
      <c r="M939" s="92"/>
      <c r="N939" s="56"/>
      <c r="O939" s="32"/>
    </row>
    <row r="940" spans="1:15" ht="45" hidden="1">
      <c r="A940" s="25" t="s">
        <v>1561</v>
      </c>
      <c r="B940" s="25" t="s">
        <v>1561</v>
      </c>
      <c r="C940" s="581" t="s">
        <v>168</v>
      </c>
      <c r="D940" s="577" t="s">
        <v>171</v>
      </c>
      <c r="E940" s="578"/>
      <c r="F940" s="579"/>
      <c r="G940" s="579"/>
      <c r="H940" s="576" t="s">
        <v>2098</v>
      </c>
      <c r="I940" s="580"/>
      <c r="J940" s="580"/>
      <c r="K940" s="817" t="str">
        <f>"1年間に2つ以上の副業をした人("&amp;E879&amp;"(3)=2）"</f>
        <v>1年間に2つ以上の副業をした人(Q79-1(3)=2）</v>
      </c>
      <c r="L940" s="818"/>
      <c r="M940" s="585"/>
      <c r="N940" s="576" t="s">
        <v>1771</v>
      </c>
      <c r="O940" s="578"/>
    </row>
    <row r="941" spans="1:15" hidden="1">
      <c r="A941" s="25" t="s">
        <v>1561</v>
      </c>
      <c r="B941" s="25" t="s">
        <v>1561</v>
      </c>
      <c r="C941" s="581"/>
      <c r="D941" s="577"/>
      <c r="E941" s="578"/>
      <c r="F941" s="579"/>
      <c r="G941" s="579"/>
      <c r="H941" s="586" t="s">
        <v>1554</v>
      </c>
      <c r="I941" s="587"/>
      <c r="J941" s="587"/>
      <c r="K941" s="582"/>
      <c r="L941" s="583"/>
      <c r="M941" s="585"/>
      <c r="N941" s="588"/>
      <c r="O941" s="578"/>
    </row>
    <row r="942" spans="1:15" hidden="1">
      <c r="A942" s="25" t="s">
        <v>1561</v>
      </c>
      <c r="B942" s="25" t="s">
        <v>1561</v>
      </c>
      <c r="C942" s="581"/>
      <c r="D942" s="577"/>
      <c r="E942" s="578"/>
      <c r="F942" s="579"/>
      <c r="G942" s="579"/>
      <c r="H942" s="586" t="s">
        <v>348</v>
      </c>
      <c r="I942" s="587"/>
      <c r="J942" s="587"/>
      <c r="K942" s="582"/>
      <c r="L942" s="583"/>
      <c r="M942" s="585"/>
      <c r="N942" s="588"/>
      <c r="O942" s="578"/>
    </row>
    <row r="943" spans="1:15" hidden="1">
      <c r="A943" s="25" t="s">
        <v>1561</v>
      </c>
      <c r="B943" s="25" t="s">
        <v>1561</v>
      </c>
      <c r="C943" s="581"/>
      <c r="D943" s="577"/>
      <c r="E943" s="578"/>
      <c r="F943" s="579"/>
      <c r="G943" s="579"/>
      <c r="H943" s="584" t="s">
        <v>174</v>
      </c>
      <c r="I943" s="587"/>
      <c r="J943" s="587"/>
      <c r="K943" s="582"/>
      <c r="L943" s="583"/>
      <c r="M943" s="585"/>
      <c r="N943" s="588"/>
      <c r="O943" s="578"/>
    </row>
    <row r="944" spans="1:15" hidden="1">
      <c r="A944" s="25" t="s">
        <v>1561</v>
      </c>
      <c r="B944" s="25" t="s">
        <v>1561</v>
      </c>
      <c r="C944" s="581"/>
      <c r="D944" s="577"/>
      <c r="E944" s="578"/>
      <c r="F944" s="579"/>
      <c r="G944" s="579" t="s">
        <v>36</v>
      </c>
      <c r="H944" s="576" t="s">
        <v>1836</v>
      </c>
      <c r="I944" s="580"/>
      <c r="J944" s="580"/>
      <c r="K944" s="582"/>
      <c r="L944" s="583"/>
      <c r="M944" s="585"/>
      <c r="N944" s="588"/>
      <c r="O944" s="578"/>
    </row>
    <row r="945" spans="1:15" hidden="1">
      <c r="A945" s="25" t="s">
        <v>1561</v>
      </c>
      <c r="B945" s="25" t="s">
        <v>1561</v>
      </c>
      <c r="C945" s="581"/>
      <c r="D945" s="577"/>
      <c r="E945" s="578"/>
      <c r="F945" s="579"/>
      <c r="G945" s="579" t="s">
        <v>37</v>
      </c>
      <c r="H945" s="576" t="s">
        <v>1837</v>
      </c>
      <c r="I945" s="580"/>
      <c r="J945" s="580"/>
      <c r="K945" s="582"/>
      <c r="L945" s="583"/>
      <c r="M945" s="585"/>
      <c r="N945" s="588"/>
      <c r="O945" s="578"/>
    </row>
    <row r="946" spans="1:15" hidden="1">
      <c r="A946" s="25" t="s">
        <v>1561</v>
      </c>
      <c r="B946" s="25" t="s">
        <v>1561</v>
      </c>
      <c r="C946" s="581"/>
      <c r="D946" s="577"/>
      <c r="E946" s="578"/>
      <c r="F946" s="579"/>
      <c r="G946" s="579" t="s">
        <v>38</v>
      </c>
      <c r="H946" s="576" t="s">
        <v>1838</v>
      </c>
      <c r="I946" s="580"/>
      <c r="J946" s="580"/>
      <c r="K946" s="582"/>
      <c r="L946" s="583"/>
      <c r="M946" s="585"/>
      <c r="N946" s="588"/>
      <c r="O946" s="578"/>
    </row>
    <row r="947" spans="1:15" hidden="1">
      <c r="A947" s="25" t="s">
        <v>1561</v>
      </c>
      <c r="B947" s="25" t="s">
        <v>1561</v>
      </c>
      <c r="C947" s="581"/>
      <c r="D947" s="577"/>
      <c r="E947" s="578"/>
      <c r="F947" s="579"/>
      <c r="G947" s="579" t="s">
        <v>39</v>
      </c>
      <c r="H947" s="576" t="s">
        <v>1839</v>
      </c>
      <c r="I947" s="580"/>
      <c r="J947" s="580"/>
      <c r="K947" s="582"/>
      <c r="L947" s="583"/>
      <c r="M947" s="585"/>
      <c r="N947" s="588"/>
      <c r="O947" s="578"/>
    </row>
    <row r="948" spans="1:15" hidden="1">
      <c r="A948" s="25" t="s">
        <v>1561</v>
      </c>
      <c r="B948" s="25" t="s">
        <v>1561</v>
      </c>
      <c r="C948" s="581"/>
      <c r="D948" s="577"/>
      <c r="E948" s="578"/>
      <c r="F948" s="579"/>
      <c r="G948" s="579" t="s">
        <v>40</v>
      </c>
      <c r="H948" s="576" t="s">
        <v>343</v>
      </c>
      <c r="I948" s="580"/>
      <c r="J948" s="580"/>
      <c r="K948" s="582"/>
      <c r="L948" s="583"/>
      <c r="M948" s="585"/>
      <c r="N948" s="588"/>
      <c r="O948" s="578"/>
    </row>
    <row r="949" spans="1:15" hidden="1">
      <c r="A949" s="25" t="s">
        <v>1561</v>
      </c>
      <c r="B949" s="25" t="s">
        <v>1561</v>
      </c>
      <c r="C949" s="581"/>
      <c r="D949" s="577"/>
      <c r="E949" s="578"/>
      <c r="F949" s="579"/>
      <c r="G949" s="579" t="s">
        <v>41</v>
      </c>
      <c r="H949" s="576" t="s">
        <v>344</v>
      </c>
      <c r="I949" s="580"/>
      <c r="J949" s="580"/>
      <c r="K949" s="582"/>
      <c r="L949" s="583"/>
      <c r="M949" s="585"/>
      <c r="N949" s="588"/>
      <c r="O949" s="578"/>
    </row>
    <row r="950" spans="1:15" hidden="1">
      <c r="A950" s="25" t="s">
        <v>1561</v>
      </c>
      <c r="B950" s="25" t="s">
        <v>1561</v>
      </c>
      <c r="C950" s="581"/>
      <c r="D950" s="577"/>
      <c r="E950" s="578"/>
      <c r="F950" s="579"/>
      <c r="G950" s="579" t="s">
        <v>42</v>
      </c>
      <c r="H950" s="576" t="s">
        <v>345</v>
      </c>
      <c r="I950" s="580"/>
      <c r="J950" s="580"/>
      <c r="K950" s="582"/>
      <c r="L950" s="583"/>
      <c r="M950" s="585"/>
      <c r="N950" s="588"/>
      <c r="O950" s="578"/>
    </row>
    <row r="951" spans="1:15" hidden="1">
      <c r="A951" s="25" t="s">
        <v>1561</v>
      </c>
      <c r="B951" s="25" t="s">
        <v>1561</v>
      </c>
      <c r="C951" s="581"/>
      <c r="D951" s="577"/>
      <c r="E951" s="578"/>
      <c r="F951" s="579"/>
      <c r="G951" s="579"/>
      <c r="H951" s="586" t="s">
        <v>349</v>
      </c>
      <c r="I951" s="587"/>
      <c r="J951" s="587"/>
      <c r="K951" s="582"/>
      <c r="L951" s="583"/>
      <c r="M951" s="585"/>
      <c r="N951" s="588"/>
      <c r="O951" s="578"/>
    </row>
    <row r="952" spans="1:15" hidden="1">
      <c r="A952" s="25" t="s">
        <v>1561</v>
      </c>
      <c r="B952" s="25" t="s">
        <v>1561</v>
      </c>
      <c r="C952" s="581"/>
      <c r="D952" s="577"/>
      <c r="E952" s="578"/>
      <c r="F952" s="579"/>
      <c r="G952" s="579"/>
      <c r="H952" s="584" t="s">
        <v>174</v>
      </c>
      <c r="I952" s="587"/>
      <c r="J952" s="587"/>
      <c r="K952" s="582"/>
      <c r="L952" s="583"/>
      <c r="M952" s="585"/>
      <c r="N952" s="588"/>
      <c r="O952" s="578"/>
    </row>
    <row r="953" spans="1:15" hidden="1">
      <c r="A953" s="25" t="s">
        <v>1561</v>
      </c>
      <c r="B953" s="25" t="s">
        <v>1561</v>
      </c>
      <c r="C953" s="581"/>
      <c r="D953" s="577"/>
      <c r="E953" s="578"/>
      <c r="F953" s="579"/>
      <c r="G953" s="579" t="s">
        <v>36</v>
      </c>
      <c r="H953" s="576" t="s">
        <v>353</v>
      </c>
      <c r="I953" s="580"/>
      <c r="J953" s="580"/>
      <c r="K953" s="582"/>
      <c r="L953" s="583"/>
      <c r="M953" s="585"/>
      <c r="N953" s="588"/>
      <c r="O953" s="578"/>
    </row>
    <row r="954" spans="1:15" hidden="1">
      <c r="A954" s="25" t="s">
        <v>1561</v>
      </c>
      <c r="B954" s="25" t="s">
        <v>1561</v>
      </c>
      <c r="C954" s="581"/>
      <c r="D954" s="577"/>
      <c r="E954" s="578"/>
      <c r="F954" s="579"/>
      <c r="G954" s="579" t="s">
        <v>9</v>
      </c>
      <c r="H954" s="576" t="s">
        <v>354</v>
      </c>
      <c r="I954" s="580"/>
      <c r="J954" s="580"/>
      <c r="K954" s="582"/>
      <c r="L954" s="583"/>
      <c r="M954" s="585"/>
      <c r="N954" s="588"/>
      <c r="O954" s="578"/>
    </row>
    <row r="955" spans="1:15" hidden="1">
      <c r="A955" s="25" t="s">
        <v>1561</v>
      </c>
      <c r="B955" s="25" t="s">
        <v>1561</v>
      </c>
      <c r="C955" s="581"/>
      <c r="D955" s="577"/>
      <c r="E955" s="578"/>
      <c r="F955" s="579"/>
      <c r="G955" s="579" t="s">
        <v>37</v>
      </c>
      <c r="H955" s="576" t="s">
        <v>1629</v>
      </c>
      <c r="I955" s="580"/>
      <c r="J955" s="580"/>
      <c r="K955" s="582"/>
      <c r="L955" s="583"/>
      <c r="M955" s="585"/>
      <c r="N955" s="588"/>
      <c r="O955" s="578"/>
    </row>
    <row r="956" spans="1:15" hidden="1">
      <c r="A956" s="25" t="s">
        <v>1561</v>
      </c>
      <c r="B956" s="25" t="s">
        <v>1561</v>
      </c>
      <c r="C956" s="581"/>
      <c r="D956" s="577"/>
      <c r="E956" s="578"/>
      <c r="F956" s="579"/>
      <c r="G956" s="579" t="s">
        <v>38</v>
      </c>
      <c r="H956" s="576" t="s">
        <v>1621</v>
      </c>
      <c r="I956" s="580"/>
      <c r="J956" s="580"/>
      <c r="K956" s="582"/>
      <c r="L956" s="583"/>
      <c r="M956" s="585"/>
      <c r="N956" s="588"/>
      <c r="O956" s="578"/>
    </row>
    <row r="957" spans="1:15" hidden="1">
      <c r="A957" s="25" t="s">
        <v>1561</v>
      </c>
      <c r="B957" s="25" t="s">
        <v>1561</v>
      </c>
      <c r="C957" s="581"/>
      <c r="D957" s="577"/>
      <c r="E957" s="578"/>
      <c r="F957" s="579"/>
      <c r="G957" s="579" t="s">
        <v>39</v>
      </c>
      <c r="H957" s="576" t="s">
        <v>1647</v>
      </c>
      <c r="I957" s="580"/>
      <c r="J957" s="580"/>
      <c r="K957" s="582"/>
      <c r="L957" s="583"/>
      <c r="M957" s="585"/>
      <c r="N957" s="588"/>
      <c r="O957" s="578"/>
    </row>
    <row r="958" spans="1:15" hidden="1">
      <c r="A958" s="25" t="s">
        <v>1561</v>
      </c>
      <c r="B958" s="25" t="s">
        <v>1561</v>
      </c>
      <c r="C958" s="581"/>
      <c r="D958" s="577"/>
      <c r="E958" s="578"/>
      <c r="F958" s="579"/>
      <c r="G958" s="579" t="s">
        <v>40</v>
      </c>
      <c r="H958" s="576" t="s">
        <v>356</v>
      </c>
      <c r="I958" s="580"/>
      <c r="J958" s="580"/>
      <c r="K958" s="582"/>
      <c r="L958" s="583"/>
      <c r="M958" s="585"/>
      <c r="N958" s="588"/>
      <c r="O958" s="578"/>
    </row>
    <row r="959" spans="1:15" hidden="1">
      <c r="A959" s="25" t="s">
        <v>1561</v>
      </c>
      <c r="B959" s="25" t="s">
        <v>1561</v>
      </c>
      <c r="C959" s="581"/>
      <c r="D959" s="577"/>
      <c r="E959" s="578"/>
      <c r="F959" s="579"/>
      <c r="G959" s="579" t="s">
        <v>41</v>
      </c>
      <c r="H959" s="576" t="s">
        <v>357</v>
      </c>
      <c r="I959" s="580"/>
      <c r="J959" s="580"/>
      <c r="K959" s="582"/>
      <c r="L959" s="583"/>
      <c r="M959" s="585"/>
      <c r="N959" s="588"/>
      <c r="O959" s="578"/>
    </row>
    <row r="960" spans="1:15" hidden="1">
      <c r="A960" s="25" t="s">
        <v>1561</v>
      </c>
      <c r="B960" s="25" t="s">
        <v>1561</v>
      </c>
      <c r="C960" s="581"/>
      <c r="D960" s="577"/>
      <c r="E960" s="578"/>
      <c r="F960" s="579"/>
      <c r="G960" s="579" t="s">
        <v>42</v>
      </c>
      <c r="H960" s="576" t="s">
        <v>358</v>
      </c>
      <c r="I960" s="580"/>
      <c r="J960" s="580"/>
      <c r="K960" s="582"/>
      <c r="L960" s="583"/>
      <c r="M960" s="585"/>
      <c r="N960" s="588"/>
      <c r="O960" s="578"/>
    </row>
    <row r="961" spans="1:15" hidden="1">
      <c r="A961" s="25" t="s">
        <v>1561</v>
      </c>
      <c r="B961" s="25" t="s">
        <v>1561</v>
      </c>
      <c r="C961" s="581"/>
      <c r="D961" s="577"/>
      <c r="E961" s="578"/>
      <c r="F961" s="579"/>
      <c r="G961" s="579" t="s">
        <v>59</v>
      </c>
      <c r="H961" s="576" t="s">
        <v>359</v>
      </c>
      <c r="I961" s="580"/>
      <c r="J961" s="580"/>
      <c r="K961" s="589"/>
      <c r="L961" s="590"/>
      <c r="M961" s="591"/>
      <c r="N961" s="588"/>
      <c r="O961" s="578"/>
    </row>
    <row r="962" spans="1:15" hidden="1">
      <c r="A962" s="25" t="s">
        <v>1561</v>
      </c>
      <c r="B962" s="25" t="s">
        <v>1561</v>
      </c>
      <c r="C962" s="581"/>
      <c r="D962" s="577"/>
      <c r="E962" s="578"/>
      <c r="F962" s="579"/>
      <c r="G962" s="579" t="s">
        <v>178</v>
      </c>
      <c r="H962" s="576" t="s">
        <v>360</v>
      </c>
      <c r="I962" s="580"/>
      <c r="J962" s="580"/>
      <c r="K962" s="592"/>
      <c r="L962" s="593"/>
      <c r="M962" s="591"/>
      <c r="N962" s="588"/>
      <c r="O962" s="578"/>
    </row>
    <row r="963" spans="1:15" hidden="1">
      <c r="A963" s="25" t="s">
        <v>1561</v>
      </c>
      <c r="B963" s="25" t="s">
        <v>1561</v>
      </c>
      <c r="C963" s="581"/>
      <c r="D963" s="577"/>
      <c r="E963" s="578"/>
      <c r="F963" s="579"/>
      <c r="G963" s="579" t="s">
        <v>189</v>
      </c>
      <c r="H963" s="576" t="s">
        <v>361</v>
      </c>
      <c r="I963" s="580"/>
      <c r="J963" s="580"/>
      <c r="K963" s="592"/>
      <c r="L963" s="593"/>
      <c r="M963" s="591"/>
      <c r="N963" s="588"/>
      <c r="O963" s="578"/>
    </row>
    <row r="964" spans="1:15" hidden="1">
      <c r="A964" s="25" t="s">
        <v>1561</v>
      </c>
      <c r="B964" s="25" t="s">
        <v>1561</v>
      </c>
      <c r="C964" s="581"/>
      <c r="D964" s="577"/>
      <c r="E964" s="578"/>
      <c r="F964" s="579"/>
      <c r="G964" s="579" t="s">
        <v>355</v>
      </c>
      <c r="H964" s="576" t="s">
        <v>362</v>
      </c>
      <c r="I964" s="580"/>
      <c r="J964" s="580"/>
      <c r="K964" s="592"/>
      <c r="L964" s="593"/>
      <c r="M964" s="591"/>
      <c r="N964" s="588"/>
      <c r="O964" s="578"/>
    </row>
    <row r="965" spans="1:15" hidden="1">
      <c r="A965" s="25" t="s">
        <v>1561</v>
      </c>
      <c r="B965" s="25" t="s">
        <v>1561</v>
      </c>
      <c r="C965" s="581"/>
      <c r="D965" s="577"/>
      <c r="E965" s="578"/>
      <c r="F965" s="579"/>
      <c r="G965" s="579" t="s">
        <v>1536</v>
      </c>
      <c r="H965" s="576" t="s">
        <v>337</v>
      </c>
      <c r="I965" s="580"/>
      <c r="J965" s="580"/>
      <c r="K965" s="592"/>
      <c r="L965" s="593"/>
      <c r="M965" s="591"/>
      <c r="N965" s="588"/>
      <c r="O965" s="578"/>
    </row>
    <row r="966" spans="1:15" ht="120" hidden="1">
      <c r="A966" s="25" t="s">
        <v>1561</v>
      </c>
      <c r="B966" s="25" t="s">
        <v>1561</v>
      </c>
      <c r="C966" s="26" t="s">
        <v>168</v>
      </c>
      <c r="D966" s="7" t="s">
        <v>33</v>
      </c>
      <c r="E966" s="31">
        <f>E865+2</f>
        <v>80</v>
      </c>
      <c r="F966" s="27"/>
      <c r="G966" s="27"/>
      <c r="H966" s="29" t="s">
        <v>2099</v>
      </c>
      <c r="I966" s="28"/>
      <c r="J966" s="28"/>
      <c r="K966" s="797" t="str">
        <f>"1年間に副業をした人(Q"&amp;$E$846&amp;"=1)"</f>
        <v>1年間に副業をした人(Q75=1)</v>
      </c>
      <c r="L966" s="798"/>
      <c r="M966" s="485" t="s">
        <v>1802</v>
      </c>
      <c r="N966" s="15" t="s">
        <v>2020</v>
      </c>
      <c r="O966" s="31">
        <v>77</v>
      </c>
    </row>
    <row r="967" spans="1:15" hidden="1">
      <c r="A967" s="25" t="s">
        <v>1561</v>
      </c>
      <c r="B967" s="25" t="s">
        <v>1561</v>
      </c>
      <c r="C967" s="26"/>
      <c r="D967" s="7"/>
      <c r="E967" s="32"/>
      <c r="F967" s="5"/>
      <c r="G967" s="5"/>
      <c r="H967" s="14" t="s">
        <v>346</v>
      </c>
      <c r="I967" s="8"/>
      <c r="J967" s="8"/>
      <c r="K967" s="513"/>
      <c r="L967" s="514"/>
      <c r="M967" s="14"/>
      <c r="N967" s="4" t="s">
        <v>1</v>
      </c>
      <c r="O967" s="32"/>
    </row>
    <row r="968" spans="1:15" ht="60" hidden="1">
      <c r="A968" s="25" t="s">
        <v>1561</v>
      </c>
      <c r="B968" s="25" t="s">
        <v>1561</v>
      </c>
      <c r="C968" s="26"/>
      <c r="D968" s="7"/>
      <c r="E968" s="32"/>
      <c r="F968" s="5"/>
      <c r="G968" s="5"/>
      <c r="H968" s="14" t="s">
        <v>2019</v>
      </c>
      <c r="I968" s="8"/>
      <c r="J968" s="8"/>
      <c r="K968" s="643"/>
      <c r="L968" s="644"/>
      <c r="M968" s="14"/>
      <c r="N968" s="14" t="s">
        <v>1835</v>
      </c>
      <c r="O968" s="32"/>
    </row>
    <row r="969" spans="1:15" hidden="1">
      <c r="A969" s="25" t="s">
        <v>1561</v>
      </c>
      <c r="B969" s="25" t="s">
        <v>1561</v>
      </c>
      <c r="C969" s="26"/>
      <c r="D969" s="7"/>
      <c r="E969" s="32"/>
      <c r="F969" s="5"/>
      <c r="G969" s="5"/>
      <c r="H969" s="2" t="s">
        <v>1543</v>
      </c>
      <c r="I969" s="9"/>
      <c r="J969" s="9"/>
      <c r="K969" s="511"/>
      <c r="L969" s="512"/>
      <c r="M969" s="2" t="s">
        <v>1535</v>
      </c>
      <c r="N969" s="2" t="s">
        <v>1251</v>
      </c>
      <c r="O969" s="32"/>
    </row>
    <row r="970" spans="1:15" hidden="1">
      <c r="A970" s="25" t="s">
        <v>1561</v>
      </c>
      <c r="B970" s="25" t="s">
        <v>1561</v>
      </c>
      <c r="C970" s="26"/>
      <c r="D970" s="7"/>
      <c r="E970" s="32"/>
      <c r="F970" s="5"/>
      <c r="G970" s="5" t="s">
        <v>36</v>
      </c>
      <c r="H970" s="2" t="s">
        <v>1556</v>
      </c>
      <c r="I970" s="9"/>
      <c r="J970" s="9"/>
      <c r="K970" s="511"/>
      <c r="L970" s="512"/>
      <c r="M970" s="2" t="s">
        <v>1555</v>
      </c>
      <c r="N970" s="3"/>
      <c r="O970" s="32"/>
    </row>
    <row r="971" spans="1:15" ht="78.75" hidden="1">
      <c r="A971" s="25"/>
      <c r="B971" s="25"/>
      <c r="C971" s="26"/>
      <c r="D971" s="7"/>
      <c r="E971" s="33"/>
      <c r="F971" s="16"/>
      <c r="G971" s="16"/>
      <c r="H971" s="573" t="s">
        <v>2100</v>
      </c>
      <c r="I971" s="572"/>
      <c r="J971" s="18"/>
      <c r="K971" s="517"/>
      <c r="L971" s="739"/>
      <c r="M971" s="19" t="s">
        <v>1645</v>
      </c>
      <c r="N971" s="19"/>
      <c r="O971" s="33"/>
    </row>
    <row r="972" spans="1:15" ht="24.75" hidden="1">
      <c r="A972" s="25" t="s">
        <v>1561</v>
      </c>
      <c r="B972" s="25" t="s">
        <v>1561</v>
      </c>
      <c r="C972" s="307" t="s">
        <v>1603</v>
      </c>
      <c r="D972" s="309"/>
      <c r="E972" s="310"/>
      <c r="F972" s="311"/>
      <c r="G972" s="311"/>
      <c r="H972" s="308"/>
      <c r="I972" s="312"/>
      <c r="J972" s="312"/>
      <c r="K972" s="515"/>
      <c r="L972" s="516"/>
      <c r="M972" s="308"/>
      <c r="N972" s="313"/>
      <c r="O972" s="310"/>
    </row>
    <row r="973" spans="1:15" ht="229.5" hidden="1" customHeight="1">
      <c r="A973" s="25" t="s">
        <v>1561</v>
      </c>
      <c r="B973" s="25" t="s">
        <v>1561</v>
      </c>
      <c r="C973" s="26"/>
      <c r="D973" s="7"/>
      <c r="E973" s="33"/>
      <c r="F973" s="16"/>
      <c r="G973" s="16"/>
      <c r="H973" s="17" t="s">
        <v>1979</v>
      </c>
      <c r="I973" s="18"/>
      <c r="J973" s="18"/>
      <c r="K973" s="738" t="s">
        <v>1787</v>
      </c>
      <c r="L973" s="518" t="str">
        <f>"退職2回以上(Q"&amp;$E$595&amp;"=4-9)"</f>
        <v>退職2回以上(Q53=4-9)</v>
      </c>
      <c r="M973" s="683" t="str">
        <f>"【表示条件①】
「昨年調査（JPSED2018）でまだ社会人になったことはない(JPSED2018_Q51=1)」かつ「今回調査で退職回数1回以上(Q"&amp;$E$595&amp;"=3-9)」
OR
【表示条件②】
「昨年調査で12月時点失業者・非労働（JPSED2018_Q17=7-11) かつ 退職回数0回（JPSED2018_Q51=2）」かつ「今回調査で退職回数1回以上(Q"&amp;$E$595&amp;"=3-9)」
OR
【表示条件③】
「昨年調査で在学中（JPSED2018_Q5=9-15）」かつ「今回調査で卒業（Q"&amp;$E$65&amp;"=1-8）」 かつ 「昨年調査の在学学校に応じた年齢（別紙条件）」 かつ 「退職回数が1回以上（Q"&amp;$E$595&amp;"=3-9)」"</f>
        <v>【表示条件①】
「昨年調査（JPSED2018）でまだ社会人になったことはない(JPSED2018_Q51=1)」かつ「今回調査で退職回数1回以上(Q53=3-9)」
OR
【表示条件②】
「昨年調査で12月時点失業者・非労働（JPSED2018_Q17=7-11) かつ 退職回数0回（JPSED2018_Q51=2）」かつ「今回調査で退職回数1回以上(Q53=3-9)」
OR
【表示条件③】
「昨年調査で在学中（JPSED2018_Q5=9-15）」かつ「今回調査で卒業（Q5=1-8）」 かつ 「昨年調査の在学学校に応じた年齢（別紙条件）」 かつ 「退職回数が1回以上（Q53=3-9)」</v>
      </c>
      <c r="N973" s="17" t="s">
        <v>2134</v>
      </c>
      <c r="O973" s="33"/>
    </row>
    <row r="974" spans="1:15" ht="28.5" hidden="1">
      <c r="A974" s="25" t="s">
        <v>1561</v>
      </c>
      <c r="B974" s="25" t="s">
        <v>1561</v>
      </c>
      <c r="C974" s="2" t="s">
        <v>168</v>
      </c>
      <c r="D974" s="7" t="s">
        <v>171</v>
      </c>
      <c r="E974" s="31">
        <f>E966+1</f>
        <v>81</v>
      </c>
      <c r="F974" s="27"/>
      <c r="G974" s="27"/>
      <c r="H974" s="15" t="s">
        <v>1994</v>
      </c>
      <c r="I974" s="28"/>
      <c r="J974" s="28"/>
      <c r="K974" s="734" t="s">
        <v>1654</v>
      </c>
      <c r="L974" s="520" t="str">
        <f>"退職2回以上(Q"&amp;$E$595&amp;"=4-9)"</f>
        <v>退職2回以上(Q53=4-9)</v>
      </c>
      <c r="M974" s="15"/>
      <c r="N974" s="15"/>
      <c r="O974" s="31">
        <v>78</v>
      </c>
    </row>
    <row r="975" spans="1:15" hidden="1">
      <c r="A975" s="25" t="s">
        <v>1561</v>
      </c>
      <c r="B975" s="25" t="s">
        <v>1561</v>
      </c>
      <c r="C975" s="2"/>
      <c r="D975" s="7"/>
      <c r="E975" s="32"/>
      <c r="F975" s="5"/>
      <c r="G975" s="5"/>
      <c r="H975" s="4" t="s">
        <v>0</v>
      </c>
      <c r="I975" s="314"/>
      <c r="J975" s="314"/>
      <c r="K975" s="513"/>
      <c r="L975" s="514"/>
      <c r="M975" s="4"/>
      <c r="N975" s="4"/>
      <c r="O975" s="32"/>
    </row>
    <row r="976" spans="1:15" s="25" customFormat="1" hidden="1">
      <c r="A976" s="25" t="s">
        <v>1561</v>
      </c>
      <c r="B976" s="25" t="s">
        <v>1561</v>
      </c>
      <c r="C976" s="2"/>
      <c r="D976" s="7"/>
      <c r="E976" s="32"/>
      <c r="F976" s="5"/>
      <c r="G976" s="5" t="s">
        <v>9</v>
      </c>
      <c r="H976" s="2" t="s">
        <v>403</v>
      </c>
      <c r="I976" s="280"/>
      <c r="J976" s="280"/>
      <c r="K976" s="511"/>
      <c r="L976" s="512"/>
      <c r="M976" s="2"/>
      <c r="N976" s="30"/>
      <c r="O976" s="32"/>
    </row>
    <row r="977" spans="1:15" s="25" customFormat="1" hidden="1">
      <c r="A977" s="25" t="s">
        <v>1561</v>
      </c>
      <c r="B977" s="25" t="s">
        <v>1561</v>
      </c>
      <c r="C977" s="2"/>
      <c r="D977" s="7"/>
      <c r="E977" s="32"/>
      <c r="F977" s="5"/>
      <c r="G977" s="5" t="s">
        <v>177</v>
      </c>
      <c r="H977" s="2" t="s">
        <v>1374</v>
      </c>
      <c r="I977" s="280"/>
      <c r="J977" s="280"/>
      <c r="K977" s="511"/>
      <c r="L977" s="512"/>
      <c r="M977" s="2"/>
      <c r="N977" s="30"/>
      <c r="O977" s="32"/>
    </row>
    <row r="978" spans="1:15" s="25" customFormat="1" hidden="1">
      <c r="A978" s="25" t="s">
        <v>1561</v>
      </c>
      <c r="B978" s="25" t="s">
        <v>1561</v>
      </c>
      <c r="C978" s="2"/>
      <c r="D978" s="7"/>
      <c r="E978" s="32"/>
      <c r="F978" s="5"/>
      <c r="G978" s="5" t="s">
        <v>193</v>
      </c>
      <c r="H978" s="2" t="s">
        <v>218</v>
      </c>
      <c r="I978" s="280"/>
      <c r="J978" s="280"/>
      <c r="K978" s="511"/>
      <c r="L978" s="512"/>
      <c r="M978" s="2"/>
      <c r="N978" s="30"/>
      <c r="O978" s="32"/>
    </row>
    <row r="979" spans="1:15" s="25" customFormat="1" hidden="1">
      <c r="A979" s="25" t="s">
        <v>1561</v>
      </c>
      <c r="B979" s="25" t="s">
        <v>1561</v>
      </c>
      <c r="C979" s="2"/>
      <c r="D979" s="7"/>
      <c r="E979" s="32"/>
      <c r="F979" s="5"/>
      <c r="G979" s="5" t="s">
        <v>163</v>
      </c>
      <c r="H979" s="2" t="s">
        <v>185</v>
      </c>
      <c r="I979" s="280"/>
      <c r="J979" s="280"/>
      <c r="K979" s="511"/>
      <c r="L979" s="512"/>
      <c r="M979" s="2"/>
      <c r="N979" s="2"/>
      <c r="O979" s="32"/>
    </row>
    <row r="980" spans="1:15" s="25" customFormat="1" hidden="1">
      <c r="A980" s="25" t="s">
        <v>1561</v>
      </c>
      <c r="B980" s="25" t="s">
        <v>1561</v>
      </c>
      <c r="C980" s="2"/>
      <c r="D980" s="7"/>
      <c r="E980" s="32"/>
      <c r="F980" s="5"/>
      <c r="G980" s="5" t="s">
        <v>164</v>
      </c>
      <c r="H980" s="2" t="s">
        <v>1375</v>
      </c>
      <c r="I980" s="280"/>
      <c r="J980" s="280"/>
      <c r="K980" s="511"/>
      <c r="L980" s="512"/>
      <c r="M980" s="2"/>
      <c r="N980" s="2"/>
      <c r="O980" s="32"/>
    </row>
    <row r="981" spans="1:15" s="25" customFormat="1" hidden="1">
      <c r="A981" s="25" t="s">
        <v>1561</v>
      </c>
      <c r="B981" s="25" t="s">
        <v>1561</v>
      </c>
      <c r="C981" s="2"/>
      <c r="D981" s="7"/>
      <c r="E981" s="32"/>
      <c r="F981" s="5"/>
      <c r="G981" s="5" t="s">
        <v>165</v>
      </c>
      <c r="H981" s="2" t="s">
        <v>404</v>
      </c>
      <c r="I981" s="280"/>
      <c r="J981" s="280"/>
      <c r="K981" s="511"/>
      <c r="L981" s="512"/>
      <c r="M981" s="2"/>
      <c r="N981" s="2"/>
      <c r="O981" s="32"/>
    </row>
    <row r="982" spans="1:15" s="25" customFormat="1" hidden="1">
      <c r="A982" s="25" t="s">
        <v>1561</v>
      </c>
      <c r="B982" s="25" t="s">
        <v>1561</v>
      </c>
      <c r="C982" s="2"/>
      <c r="D982" s="7"/>
      <c r="E982" s="32"/>
      <c r="F982" s="5"/>
      <c r="G982" s="5" t="s">
        <v>9</v>
      </c>
      <c r="H982" s="2"/>
      <c r="I982" s="280"/>
      <c r="J982" s="280"/>
      <c r="K982" s="511"/>
      <c r="L982" s="512"/>
      <c r="M982" s="2"/>
      <c r="N982" s="2"/>
      <c r="O982" s="32"/>
    </row>
    <row r="983" spans="1:15" s="25" customFormat="1" hidden="1">
      <c r="A983" s="25" t="s">
        <v>1561</v>
      </c>
      <c r="B983" s="25" t="s">
        <v>1561</v>
      </c>
      <c r="C983" s="2"/>
      <c r="D983" s="7"/>
      <c r="E983" s="32"/>
      <c r="F983" s="5"/>
      <c r="G983" s="5" t="s">
        <v>1376</v>
      </c>
      <c r="H983" s="2" t="s">
        <v>180</v>
      </c>
      <c r="I983" s="280"/>
      <c r="J983" s="280"/>
      <c r="K983" s="511"/>
      <c r="L983" s="512"/>
      <c r="M983" s="2"/>
      <c r="N983" s="2"/>
      <c r="O983" s="32"/>
    </row>
    <row r="984" spans="1:15" s="25" customFormat="1" ht="30" hidden="1">
      <c r="A984" s="25" t="s">
        <v>1561</v>
      </c>
      <c r="B984" s="25" t="s">
        <v>1561</v>
      </c>
      <c r="C984" s="2"/>
      <c r="D984" s="7"/>
      <c r="E984" s="32"/>
      <c r="F984" s="5"/>
      <c r="G984" s="5" t="s">
        <v>42</v>
      </c>
      <c r="H984" s="3" t="s">
        <v>2021</v>
      </c>
      <c r="I984" s="24"/>
      <c r="J984" s="24"/>
      <c r="K984" s="634"/>
      <c r="L984" s="635"/>
      <c r="M984" s="3"/>
      <c r="N984" s="3" t="s">
        <v>1860</v>
      </c>
      <c r="O984" s="32"/>
    </row>
    <row r="985" spans="1:15" ht="28.5" hidden="1">
      <c r="A985" s="25" t="s">
        <v>1561</v>
      </c>
      <c r="B985" s="25" t="s">
        <v>1561</v>
      </c>
      <c r="C985" s="2" t="s">
        <v>168</v>
      </c>
      <c r="D985" s="7" t="s">
        <v>171</v>
      </c>
      <c r="E985" s="31">
        <f>E974+1</f>
        <v>82</v>
      </c>
      <c r="F985" s="27"/>
      <c r="G985" s="27"/>
      <c r="H985" s="15" t="s">
        <v>1377</v>
      </c>
      <c r="I985" s="28"/>
      <c r="J985" s="28"/>
      <c r="K985" s="519" t="str">
        <f>"Q"&amp;E974&amp;"と同じ"</f>
        <v>Q81と同じ</v>
      </c>
      <c r="L985" s="520" t="str">
        <f>"退職2回以上(Q"&amp;$E$595&amp;"=4-9)"</f>
        <v>退職2回以上(Q53=4-9)</v>
      </c>
      <c r="M985" s="15"/>
      <c r="N985" s="15"/>
      <c r="O985" s="31">
        <v>79</v>
      </c>
    </row>
    <row r="986" spans="1:15" hidden="1">
      <c r="A986" s="25" t="s">
        <v>1561</v>
      </c>
      <c r="B986" s="25" t="s">
        <v>1561</v>
      </c>
      <c r="C986" s="2"/>
      <c r="D986" s="7"/>
      <c r="E986" s="32"/>
      <c r="F986" s="5"/>
      <c r="G986" s="5"/>
      <c r="H986" s="4" t="s">
        <v>0</v>
      </c>
      <c r="I986" s="314"/>
      <c r="J986" s="314"/>
      <c r="K986" s="513"/>
      <c r="L986" s="514"/>
      <c r="M986" s="4"/>
      <c r="N986" s="4"/>
      <c r="O986" s="32"/>
    </row>
    <row r="987" spans="1:15" ht="30" hidden="1">
      <c r="A987" s="25" t="s">
        <v>1561</v>
      </c>
      <c r="B987" s="25" t="s">
        <v>1561</v>
      </c>
      <c r="C987" s="2"/>
      <c r="D987" s="7"/>
      <c r="E987" s="32"/>
      <c r="F987" s="5"/>
      <c r="G987" s="5"/>
      <c r="H987" s="4" t="s">
        <v>232</v>
      </c>
      <c r="I987" s="314"/>
      <c r="J987" s="314"/>
      <c r="K987" s="513"/>
      <c r="L987" s="514"/>
      <c r="M987" s="4"/>
      <c r="N987" s="79"/>
      <c r="O987" s="32"/>
    </row>
    <row r="988" spans="1:15" ht="60" hidden="1" customHeight="1">
      <c r="A988" s="25" t="s">
        <v>1561</v>
      </c>
      <c r="B988" s="25" t="s">
        <v>1561</v>
      </c>
      <c r="C988" s="2"/>
      <c r="D988" s="7"/>
      <c r="E988" s="32"/>
      <c r="F988" s="5"/>
      <c r="G988" s="5"/>
      <c r="H988" s="4" t="s">
        <v>1378</v>
      </c>
      <c r="I988" s="314"/>
      <c r="J988" s="314"/>
      <c r="K988" s="513"/>
      <c r="L988" s="514"/>
      <c r="M988" s="4"/>
      <c r="N988" s="4"/>
      <c r="O988" s="32"/>
    </row>
    <row r="989" spans="1:15" hidden="1">
      <c r="A989" s="25" t="s">
        <v>1561</v>
      </c>
      <c r="B989" s="25" t="s">
        <v>1561</v>
      </c>
      <c r="C989" s="26"/>
      <c r="D989" s="7"/>
      <c r="E989" s="32"/>
      <c r="F989" s="5"/>
      <c r="G989" s="5"/>
      <c r="H989" s="2" t="s">
        <v>145</v>
      </c>
      <c r="I989" s="9"/>
      <c r="J989" s="9"/>
      <c r="K989" s="511"/>
      <c r="L989" s="512"/>
      <c r="M989" s="2"/>
      <c r="N989" s="2"/>
      <c r="O989" s="32"/>
    </row>
    <row r="990" spans="1:15" ht="30" hidden="1">
      <c r="A990" s="25" t="s">
        <v>1561</v>
      </c>
      <c r="B990" s="25" t="s">
        <v>1561</v>
      </c>
      <c r="C990" s="2" t="s">
        <v>168</v>
      </c>
      <c r="D990" s="7" t="s">
        <v>171</v>
      </c>
      <c r="E990" s="31">
        <f>E985+1</f>
        <v>83</v>
      </c>
      <c r="F990" s="27"/>
      <c r="G990" s="27"/>
      <c r="H990" s="15" t="s">
        <v>1814</v>
      </c>
      <c r="I990" s="28"/>
      <c r="J990" s="28"/>
      <c r="K990" s="797" t="str">
        <f>"前問で業種が公務以外(Q"&amp;E985&amp;"=1-65,67)"</f>
        <v>前問で業種が公務以外(Q82=1-65,67)</v>
      </c>
      <c r="L990" s="798"/>
      <c r="M990" s="15"/>
      <c r="N990" s="315"/>
      <c r="O990" s="31">
        <v>80</v>
      </c>
    </row>
    <row r="991" spans="1:15" hidden="1">
      <c r="A991" s="25" t="s">
        <v>1561</v>
      </c>
      <c r="B991" s="25" t="s">
        <v>1561</v>
      </c>
      <c r="C991" s="2"/>
      <c r="D991" s="7"/>
      <c r="E991" s="32"/>
      <c r="F991" s="5"/>
      <c r="G991" s="5"/>
      <c r="H991" s="4" t="s">
        <v>0</v>
      </c>
      <c r="I991" s="314"/>
      <c r="J991" s="314"/>
      <c r="K991" s="513"/>
      <c r="L991" s="514"/>
      <c r="M991" s="4"/>
      <c r="N991" s="4"/>
      <c r="O991" s="32"/>
    </row>
    <row r="992" spans="1:15" hidden="1">
      <c r="A992" s="25" t="s">
        <v>1561</v>
      </c>
      <c r="B992" s="25" t="s">
        <v>1561</v>
      </c>
      <c r="C992" s="26"/>
      <c r="D992" s="7"/>
      <c r="E992" s="32"/>
      <c r="F992" s="5"/>
      <c r="G992" s="5" t="s">
        <v>36</v>
      </c>
      <c r="H992" s="2" t="s">
        <v>146</v>
      </c>
      <c r="I992" s="9"/>
      <c r="J992" s="9"/>
      <c r="K992" s="511"/>
      <c r="L992" s="512"/>
      <c r="M992" s="2"/>
      <c r="N992" s="2"/>
      <c r="O992" s="32"/>
    </row>
    <row r="993" spans="1:15" hidden="1">
      <c r="A993" s="25" t="s">
        <v>1561</v>
      </c>
      <c r="B993" s="25" t="s">
        <v>1561</v>
      </c>
      <c r="C993" s="26"/>
      <c r="D993" s="7"/>
      <c r="E993" s="32"/>
      <c r="F993" s="5"/>
      <c r="G993" s="5" t="s">
        <v>37</v>
      </c>
      <c r="H993" s="2" t="s">
        <v>147</v>
      </c>
      <c r="I993" s="9"/>
      <c r="J993" s="9"/>
      <c r="K993" s="511"/>
      <c r="L993" s="512"/>
      <c r="M993" s="2"/>
      <c r="N993" s="2"/>
      <c r="O993" s="32"/>
    </row>
    <row r="994" spans="1:15" hidden="1">
      <c r="A994" s="25" t="s">
        <v>1561</v>
      </c>
      <c r="B994" s="25" t="s">
        <v>1561</v>
      </c>
      <c r="C994" s="26"/>
      <c r="D994" s="7"/>
      <c r="E994" s="32"/>
      <c r="F994" s="5"/>
      <c r="G994" s="5" t="s">
        <v>14</v>
      </c>
      <c r="H994" s="2" t="s">
        <v>148</v>
      </c>
      <c r="I994" s="9"/>
      <c r="J994" s="9"/>
      <c r="K994" s="511"/>
      <c r="L994" s="512"/>
      <c r="M994" s="2"/>
      <c r="N994" s="2"/>
      <c r="O994" s="32"/>
    </row>
    <row r="995" spans="1:15" hidden="1">
      <c r="A995" s="25" t="s">
        <v>1561</v>
      </c>
      <c r="B995" s="25" t="s">
        <v>1561</v>
      </c>
      <c r="C995" s="26"/>
      <c r="D995" s="7"/>
      <c r="E995" s="32"/>
      <c r="F995" s="5"/>
      <c r="G995" s="5" t="s">
        <v>15</v>
      </c>
      <c r="H995" s="2" t="s">
        <v>149</v>
      </c>
      <c r="I995" s="9"/>
      <c r="J995" s="9"/>
      <c r="K995" s="511"/>
      <c r="L995" s="512"/>
      <c r="M995" s="2"/>
      <c r="N995" s="2"/>
      <c r="O995" s="32"/>
    </row>
    <row r="996" spans="1:15" hidden="1">
      <c r="A996" s="25" t="s">
        <v>1561</v>
      </c>
      <c r="B996" s="25" t="s">
        <v>1561</v>
      </c>
      <c r="C996" s="26"/>
      <c r="D996" s="7"/>
      <c r="E996" s="32"/>
      <c r="F996" s="5"/>
      <c r="G996" s="5" t="s">
        <v>16</v>
      </c>
      <c r="H996" s="2" t="s">
        <v>150</v>
      </c>
      <c r="I996" s="9"/>
      <c r="J996" s="9"/>
      <c r="K996" s="511"/>
      <c r="L996" s="512"/>
      <c r="M996" s="2"/>
      <c r="N996" s="2"/>
      <c r="O996" s="32"/>
    </row>
    <row r="997" spans="1:15" hidden="1">
      <c r="A997" s="25" t="s">
        <v>1561</v>
      </c>
      <c r="B997" s="25" t="s">
        <v>1561</v>
      </c>
      <c r="C997" s="26"/>
      <c r="D997" s="7"/>
      <c r="E997" s="32"/>
      <c r="F997" s="5"/>
      <c r="G997" s="5" t="s">
        <v>17</v>
      </c>
      <c r="H997" s="2" t="s">
        <v>151</v>
      </c>
      <c r="I997" s="9"/>
      <c r="J997" s="9"/>
      <c r="K997" s="511"/>
      <c r="L997" s="512"/>
      <c r="M997" s="2"/>
      <c r="N997" s="2"/>
      <c r="O997" s="32"/>
    </row>
    <row r="998" spans="1:15" hidden="1">
      <c r="A998" s="25" t="s">
        <v>1561</v>
      </c>
      <c r="B998" s="25" t="s">
        <v>1561</v>
      </c>
      <c r="C998" s="26"/>
      <c r="D998" s="7"/>
      <c r="E998" s="32"/>
      <c r="F998" s="5"/>
      <c r="G998" s="5" t="s">
        <v>18</v>
      </c>
      <c r="H998" s="2" t="s">
        <v>152</v>
      </c>
      <c r="I998" s="9"/>
      <c r="J998" s="9"/>
      <c r="K998" s="511"/>
      <c r="L998" s="512"/>
      <c r="M998" s="2"/>
      <c r="N998" s="2"/>
      <c r="O998" s="32"/>
    </row>
    <row r="999" spans="1:15" hidden="1">
      <c r="A999" s="25" t="s">
        <v>1561</v>
      </c>
      <c r="B999" s="25" t="s">
        <v>1561</v>
      </c>
      <c r="C999" s="26"/>
      <c r="D999" s="7"/>
      <c r="E999" s="32"/>
      <c r="F999" s="5"/>
      <c r="G999" s="5" t="s">
        <v>19</v>
      </c>
      <c r="H999" s="2" t="s">
        <v>153</v>
      </c>
      <c r="I999" s="9"/>
      <c r="J999" s="9"/>
      <c r="K999" s="511"/>
      <c r="L999" s="512"/>
      <c r="M999" s="2"/>
      <c r="N999" s="2"/>
      <c r="O999" s="32"/>
    </row>
    <row r="1000" spans="1:15" hidden="1">
      <c r="A1000" s="25" t="s">
        <v>1561</v>
      </c>
      <c r="B1000" s="25" t="s">
        <v>1561</v>
      </c>
      <c r="C1000" s="26"/>
      <c r="D1000" s="7"/>
      <c r="E1000" s="32"/>
      <c r="F1000" s="5"/>
      <c r="G1000" s="5" t="s">
        <v>20</v>
      </c>
      <c r="H1000" s="2" t="s">
        <v>154</v>
      </c>
      <c r="I1000" s="9"/>
      <c r="J1000" s="9"/>
      <c r="K1000" s="511"/>
      <c r="L1000" s="512"/>
      <c r="M1000" s="2"/>
      <c r="N1000" s="2"/>
      <c r="O1000" s="32"/>
    </row>
    <row r="1001" spans="1:15" hidden="1">
      <c r="A1001" s="25" t="s">
        <v>1561</v>
      </c>
      <c r="B1001" s="25" t="s">
        <v>1561</v>
      </c>
      <c r="C1001" s="26"/>
      <c r="D1001" s="7"/>
      <c r="E1001" s="32"/>
      <c r="F1001" s="5"/>
      <c r="G1001" s="5" t="s">
        <v>21</v>
      </c>
      <c r="H1001" s="2" t="s">
        <v>155</v>
      </c>
      <c r="I1001" s="9"/>
      <c r="J1001" s="9"/>
      <c r="K1001" s="511"/>
      <c r="L1001" s="512"/>
      <c r="M1001" s="2"/>
      <c r="N1001" s="2"/>
      <c r="O1001" s="32"/>
    </row>
    <row r="1002" spans="1:15" hidden="1">
      <c r="A1002" s="25" t="s">
        <v>1561</v>
      </c>
      <c r="B1002" s="25" t="s">
        <v>1561</v>
      </c>
      <c r="C1002" s="26"/>
      <c r="D1002" s="7"/>
      <c r="E1002" s="32"/>
      <c r="F1002" s="5"/>
      <c r="G1002" s="5" t="s">
        <v>22</v>
      </c>
      <c r="H1002" s="2" t="s">
        <v>156</v>
      </c>
      <c r="I1002" s="9"/>
      <c r="J1002" s="9"/>
      <c r="K1002" s="511"/>
      <c r="L1002" s="512"/>
      <c r="M1002" s="2"/>
      <c r="N1002" s="2"/>
      <c r="O1002" s="32"/>
    </row>
    <row r="1003" spans="1:15" hidden="1">
      <c r="A1003" s="25" t="s">
        <v>1561</v>
      </c>
      <c r="B1003" s="25" t="s">
        <v>1561</v>
      </c>
      <c r="C1003" s="26"/>
      <c r="D1003" s="7"/>
      <c r="E1003" s="32"/>
      <c r="F1003" s="5"/>
      <c r="G1003" s="5" t="s">
        <v>23</v>
      </c>
      <c r="H1003" s="2" t="s">
        <v>157</v>
      </c>
      <c r="I1003" s="9"/>
      <c r="J1003" s="9"/>
      <c r="K1003" s="511"/>
      <c r="L1003" s="512"/>
      <c r="M1003" s="2"/>
      <c r="N1003" s="2"/>
      <c r="O1003" s="32"/>
    </row>
    <row r="1004" spans="1:15" hidden="1">
      <c r="A1004" s="25" t="s">
        <v>1561</v>
      </c>
      <c r="B1004" s="25" t="s">
        <v>1561</v>
      </c>
      <c r="C1004" s="26"/>
      <c r="D1004" s="7"/>
      <c r="E1004" s="32"/>
      <c r="F1004" s="5"/>
      <c r="G1004" s="5" t="s">
        <v>24</v>
      </c>
      <c r="H1004" s="2" t="s">
        <v>158</v>
      </c>
      <c r="I1004" s="9"/>
      <c r="J1004" s="9"/>
      <c r="K1004" s="511"/>
      <c r="L1004" s="512"/>
      <c r="M1004" s="2"/>
      <c r="N1004" s="2"/>
      <c r="O1004" s="32"/>
    </row>
    <row r="1005" spans="1:15" ht="28.5" hidden="1">
      <c r="A1005" s="25" t="s">
        <v>1561</v>
      </c>
      <c r="B1005" s="25" t="s">
        <v>1561</v>
      </c>
      <c r="C1005" s="2" t="s">
        <v>168</v>
      </c>
      <c r="D1005" s="7" t="s">
        <v>171</v>
      </c>
      <c r="E1005" s="31">
        <f>E990+1</f>
        <v>84</v>
      </c>
      <c r="F1005" s="27"/>
      <c r="G1005" s="27"/>
      <c r="H1005" s="15" t="s">
        <v>1813</v>
      </c>
      <c r="I1005" s="28"/>
      <c r="J1005" s="28"/>
      <c r="K1005" s="519" t="str">
        <f>K985</f>
        <v>Q81と同じ</v>
      </c>
      <c r="L1005" s="520" t="str">
        <f>"退職2回以上(Q"&amp;$E$595&amp;"=4-9)"</f>
        <v>退職2回以上(Q53=4-9)</v>
      </c>
      <c r="M1005" s="15"/>
      <c r="N1005" s="15" t="s">
        <v>1789</v>
      </c>
      <c r="O1005" s="31">
        <v>81</v>
      </c>
    </row>
    <row r="1006" spans="1:15" hidden="1">
      <c r="A1006" s="25" t="s">
        <v>1561</v>
      </c>
      <c r="B1006" s="25" t="s">
        <v>1561</v>
      </c>
      <c r="C1006" s="2"/>
      <c r="D1006" s="7"/>
      <c r="E1006" s="32"/>
      <c r="F1006" s="5"/>
      <c r="G1006" s="5"/>
      <c r="H1006" s="4" t="s">
        <v>0</v>
      </c>
      <c r="I1006" s="314"/>
      <c r="J1006" s="314"/>
      <c r="K1006" s="513"/>
      <c r="L1006" s="514"/>
      <c r="M1006" s="4"/>
      <c r="N1006" s="4"/>
      <c r="O1006" s="32"/>
    </row>
    <row r="1007" spans="1:15" ht="30" hidden="1">
      <c r="A1007" s="25" t="s">
        <v>1561</v>
      </c>
      <c r="B1007" s="25" t="s">
        <v>1561</v>
      </c>
      <c r="C1007" s="2"/>
      <c r="D1007" s="7"/>
      <c r="E1007" s="32"/>
      <c r="F1007" s="5"/>
      <c r="G1007" s="5"/>
      <c r="H1007" s="4" t="s">
        <v>270</v>
      </c>
      <c r="I1007" s="314"/>
      <c r="J1007" s="314"/>
      <c r="K1007" s="513"/>
      <c r="L1007" s="514"/>
      <c r="M1007" s="4"/>
      <c r="N1007" s="79"/>
      <c r="O1007" s="32"/>
    </row>
    <row r="1008" spans="1:15" ht="58.5" hidden="1" customHeight="1">
      <c r="A1008" s="25" t="s">
        <v>1561</v>
      </c>
      <c r="B1008" s="25" t="s">
        <v>1561</v>
      </c>
      <c r="C1008" s="2"/>
      <c r="D1008" s="7"/>
      <c r="E1008" s="32"/>
      <c r="F1008" s="5"/>
      <c r="G1008" s="5"/>
      <c r="H1008" s="4" t="s">
        <v>1627</v>
      </c>
      <c r="I1008" s="314"/>
      <c r="J1008" s="314"/>
      <c r="K1008" s="513"/>
      <c r="L1008" s="514"/>
      <c r="M1008" s="4"/>
      <c r="N1008" s="4"/>
      <c r="O1008" s="32"/>
    </row>
    <row r="1009" spans="1:15" hidden="1">
      <c r="A1009" s="25" t="s">
        <v>1561</v>
      </c>
      <c r="B1009" s="25" t="s">
        <v>1561</v>
      </c>
      <c r="C1009" s="26"/>
      <c r="D1009" s="7"/>
      <c r="E1009" s="32"/>
      <c r="F1009" s="5"/>
      <c r="G1009" s="5"/>
      <c r="H1009" s="2" t="s">
        <v>159</v>
      </c>
      <c r="I1009" s="9"/>
      <c r="J1009" s="9"/>
      <c r="K1009" s="511"/>
      <c r="L1009" s="512"/>
      <c r="M1009" s="2"/>
      <c r="N1009" s="2"/>
      <c r="O1009" s="32"/>
    </row>
    <row r="1010" spans="1:15" ht="90" hidden="1" customHeight="1">
      <c r="A1010" s="25" t="s">
        <v>1561</v>
      </c>
      <c r="B1010" s="25" t="s">
        <v>1561</v>
      </c>
      <c r="C1010" s="26"/>
      <c r="D1010" s="7"/>
      <c r="E1010" s="33"/>
      <c r="F1010" s="16"/>
      <c r="G1010" s="16"/>
      <c r="H1010" s="17" t="s">
        <v>1379</v>
      </c>
      <c r="I1010" s="18"/>
      <c r="J1010" s="18"/>
      <c r="K1010" s="517" t="s">
        <v>1624</v>
      </c>
      <c r="L1010" s="527" t="str">
        <f>"退職1回以上(Q"&amp;$E$595&amp;"=3-9)"</f>
        <v>退職1回以上(Q53=3-9)</v>
      </c>
      <c r="M1010" s="17"/>
      <c r="N1010" s="17" t="s">
        <v>1914</v>
      </c>
      <c r="O1010" s="33"/>
    </row>
    <row r="1011" spans="1:15" ht="57" hidden="1">
      <c r="A1011" s="25" t="s">
        <v>988</v>
      </c>
      <c r="B1011" s="25" t="s">
        <v>1561</v>
      </c>
      <c r="C1011" s="26"/>
      <c r="D1011" s="7"/>
      <c r="E1011" s="33"/>
      <c r="F1011" s="16"/>
      <c r="G1011" s="16"/>
      <c r="H1011" s="17" t="s">
        <v>1380</v>
      </c>
      <c r="I1011" s="18"/>
      <c r="J1011" s="18"/>
      <c r="K1011" s="517" t="s">
        <v>1624</v>
      </c>
      <c r="L1011" s="527" t="str">
        <f>"退職1回以上 かつ 12月時点就業者(Q"&amp;$E$595&amp;"=3-9 &amp; Q"&amp;$E$231&amp;"=1-6)"</f>
        <v>退職1回以上 かつ 12月時点就業者(Q53=3-9 &amp; Q17=1-6)</v>
      </c>
      <c r="M1011" s="17"/>
      <c r="N1011" s="17"/>
      <c r="O1011" s="33"/>
    </row>
    <row r="1012" spans="1:15" ht="28.5" hidden="1">
      <c r="A1012" s="25" t="s">
        <v>988</v>
      </c>
      <c r="B1012" s="25" t="s">
        <v>1561</v>
      </c>
      <c r="C1012" s="2" t="s">
        <v>1381</v>
      </c>
      <c r="D1012" s="7" t="s">
        <v>171</v>
      </c>
      <c r="E1012" s="31">
        <f>E1005+1</f>
        <v>85</v>
      </c>
      <c r="F1012" s="27"/>
      <c r="G1012" s="27"/>
      <c r="H1012" s="15" t="s">
        <v>1815</v>
      </c>
      <c r="I1012" s="28"/>
      <c r="J1012" s="28"/>
      <c r="K1012" s="519" t="s">
        <v>1624</v>
      </c>
      <c r="L1012" s="528" t="str">
        <f>"退職1回以上(Q"&amp;$E$595&amp;"=3-9)"</f>
        <v>退職1回以上(Q53=3-9)</v>
      </c>
      <c r="M1012" s="15"/>
      <c r="N1012" s="15"/>
      <c r="O1012" s="31">
        <v>82</v>
      </c>
    </row>
    <row r="1013" spans="1:15" hidden="1">
      <c r="A1013" s="25" t="s">
        <v>988</v>
      </c>
      <c r="B1013" s="25" t="s">
        <v>1561</v>
      </c>
      <c r="C1013" s="26"/>
      <c r="D1013" s="7"/>
      <c r="E1013" s="32"/>
      <c r="F1013" s="5"/>
      <c r="G1013" s="5"/>
      <c r="H1013" s="4" t="s">
        <v>0</v>
      </c>
      <c r="I1013" s="13"/>
      <c r="J1013" s="13"/>
      <c r="K1013" s="513"/>
      <c r="L1013" s="529"/>
      <c r="M1013" s="4"/>
      <c r="N1013" s="79"/>
      <c r="O1013" s="32"/>
    </row>
    <row r="1014" spans="1:15" s="25" customFormat="1" hidden="1">
      <c r="A1014" s="25" t="s">
        <v>988</v>
      </c>
      <c r="B1014" s="25" t="s">
        <v>1561</v>
      </c>
      <c r="C1014" s="2"/>
      <c r="D1014" s="7"/>
      <c r="E1014" s="32"/>
      <c r="F1014" s="5"/>
      <c r="G1014" s="5" t="s">
        <v>9</v>
      </c>
      <c r="H1014" s="2" t="s">
        <v>403</v>
      </c>
      <c r="I1014" s="280"/>
      <c r="J1014" s="280"/>
      <c r="K1014" s="511"/>
      <c r="L1014" s="512"/>
      <c r="M1014" s="2"/>
      <c r="N1014" s="30"/>
      <c r="O1014" s="32"/>
    </row>
    <row r="1015" spans="1:15" s="25" customFormat="1" hidden="1">
      <c r="A1015" s="25" t="s">
        <v>988</v>
      </c>
      <c r="B1015" s="25" t="s">
        <v>1561</v>
      </c>
      <c r="C1015" s="2"/>
      <c r="D1015" s="7"/>
      <c r="E1015" s="32"/>
      <c r="F1015" s="5"/>
      <c r="G1015" s="5" t="s">
        <v>177</v>
      </c>
      <c r="H1015" s="2" t="s">
        <v>1374</v>
      </c>
      <c r="I1015" s="280"/>
      <c r="J1015" s="280"/>
      <c r="K1015" s="511"/>
      <c r="L1015" s="512"/>
      <c r="M1015" s="2"/>
      <c r="N1015" s="30"/>
      <c r="O1015" s="32"/>
    </row>
    <row r="1016" spans="1:15" s="25" customFormat="1" hidden="1">
      <c r="A1016" s="25" t="s">
        <v>988</v>
      </c>
      <c r="B1016" s="25" t="s">
        <v>1561</v>
      </c>
      <c r="C1016" s="2"/>
      <c r="D1016" s="7"/>
      <c r="E1016" s="32"/>
      <c r="F1016" s="5"/>
      <c r="G1016" s="5" t="s">
        <v>193</v>
      </c>
      <c r="H1016" s="2" t="s">
        <v>218</v>
      </c>
      <c r="I1016" s="280"/>
      <c r="J1016" s="280"/>
      <c r="K1016" s="511"/>
      <c r="L1016" s="512"/>
      <c r="M1016" s="2"/>
      <c r="N1016" s="30"/>
      <c r="O1016" s="32"/>
    </row>
    <row r="1017" spans="1:15" s="25" customFormat="1" hidden="1">
      <c r="A1017" s="25" t="s">
        <v>988</v>
      </c>
      <c r="B1017" s="25" t="s">
        <v>1561</v>
      </c>
      <c r="C1017" s="2"/>
      <c r="D1017" s="7"/>
      <c r="E1017" s="32"/>
      <c r="F1017" s="5"/>
      <c r="G1017" s="5" t="s">
        <v>163</v>
      </c>
      <c r="H1017" s="2" t="s">
        <v>185</v>
      </c>
      <c r="I1017" s="280"/>
      <c r="J1017" s="280"/>
      <c r="K1017" s="511"/>
      <c r="L1017" s="512"/>
      <c r="M1017" s="2"/>
      <c r="N1017" s="2"/>
      <c r="O1017" s="32"/>
    </row>
    <row r="1018" spans="1:15" s="25" customFormat="1" hidden="1">
      <c r="A1018" s="25" t="s">
        <v>988</v>
      </c>
      <c r="B1018" s="25" t="s">
        <v>1561</v>
      </c>
      <c r="C1018" s="2"/>
      <c r="D1018" s="7"/>
      <c r="E1018" s="32"/>
      <c r="F1018" s="5"/>
      <c r="G1018" s="5" t="s">
        <v>164</v>
      </c>
      <c r="H1018" s="2" t="s">
        <v>1375</v>
      </c>
      <c r="I1018" s="280"/>
      <c r="J1018" s="280"/>
      <c r="K1018" s="511"/>
      <c r="L1018" s="512"/>
      <c r="M1018" s="2"/>
      <c r="N1018" s="2"/>
      <c r="O1018" s="32"/>
    </row>
    <row r="1019" spans="1:15" s="25" customFormat="1" hidden="1">
      <c r="A1019" s="25" t="s">
        <v>988</v>
      </c>
      <c r="B1019" s="25" t="s">
        <v>1561</v>
      </c>
      <c r="C1019" s="2"/>
      <c r="D1019" s="7"/>
      <c r="E1019" s="32"/>
      <c r="F1019" s="5"/>
      <c r="G1019" s="5" t="s">
        <v>165</v>
      </c>
      <c r="H1019" s="2" t="s">
        <v>404</v>
      </c>
      <c r="I1019" s="280"/>
      <c r="J1019" s="280"/>
      <c r="K1019" s="511"/>
      <c r="L1019" s="512"/>
      <c r="M1019" s="2"/>
      <c r="N1019" s="2"/>
      <c r="O1019" s="32"/>
    </row>
    <row r="1020" spans="1:15" s="25" customFormat="1" hidden="1">
      <c r="A1020" s="25" t="s">
        <v>988</v>
      </c>
      <c r="B1020" s="25" t="s">
        <v>1561</v>
      </c>
      <c r="C1020" s="2"/>
      <c r="D1020" s="7"/>
      <c r="E1020" s="32"/>
      <c r="F1020" s="5"/>
      <c r="G1020" s="5" t="s">
        <v>9</v>
      </c>
      <c r="H1020" s="2"/>
      <c r="I1020" s="280"/>
      <c r="J1020" s="280"/>
      <c r="K1020" s="511"/>
      <c r="L1020" s="512"/>
      <c r="M1020" s="2"/>
      <c r="N1020" s="2"/>
      <c r="O1020" s="32"/>
    </row>
    <row r="1021" spans="1:15" s="25" customFormat="1" hidden="1">
      <c r="A1021" s="25" t="s">
        <v>988</v>
      </c>
      <c r="B1021" s="25" t="s">
        <v>1561</v>
      </c>
      <c r="C1021" s="2"/>
      <c r="D1021" s="7"/>
      <c r="E1021" s="32"/>
      <c r="F1021" s="5"/>
      <c r="G1021" s="5" t="s">
        <v>1376</v>
      </c>
      <c r="H1021" s="2" t="s">
        <v>180</v>
      </c>
      <c r="I1021" s="280"/>
      <c r="J1021" s="280"/>
      <c r="K1021" s="511"/>
      <c r="L1021" s="733"/>
      <c r="M1021" s="2"/>
      <c r="N1021" s="2"/>
      <c r="O1021" s="32"/>
    </row>
    <row r="1022" spans="1:15" s="25" customFormat="1" ht="30" hidden="1">
      <c r="A1022" s="25" t="s">
        <v>988</v>
      </c>
      <c r="B1022" s="25" t="s">
        <v>1561</v>
      </c>
      <c r="C1022" s="2"/>
      <c r="D1022" s="7"/>
      <c r="E1022" s="32"/>
      <c r="F1022" s="5"/>
      <c r="G1022" s="5" t="s">
        <v>42</v>
      </c>
      <c r="H1022" s="3" t="s">
        <v>2021</v>
      </c>
      <c r="I1022" s="24"/>
      <c r="J1022" s="24"/>
      <c r="K1022" s="634"/>
      <c r="L1022" s="697"/>
      <c r="M1022" s="3"/>
      <c r="N1022" s="3" t="s">
        <v>1861</v>
      </c>
      <c r="O1022" s="32"/>
    </row>
    <row r="1023" spans="1:15" ht="57" hidden="1">
      <c r="A1023" s="25" t="s">
        <v>988</v>
      </c>
      <c r="B1023" s="25" t="s">
        <v>1561</v>
      </c>
      <c r="C1023" s="26"/>
      <c r="D1023" s="7"/>
      <c r="E1023" s="33"/>
      <c r="F1023" s="16"/>
      <c r="G1023" s="16"/>
      <c r="H1023" s="17" t="s">
        <v>1380</v>
      </c>
      <c r="I1023" s="18"/>
      <c r="J1023" s="18"/>
      <c r="K1023" s="517" t="s">
        <v>1624</v>
      </c>
      <c r="L1023" s="527" t="str">
        <f>"退職1回以上 かつ 12月時点就業者(Q"&amp;$E$595&amp;"=3-9 &amp; Q"&amp;$E$231&amp;"=1-6)"</f>
        <v>退職1回以上 かつ 12月時点就業者(Q53=3-9 &amp; Q17=1-6)</v>
      </c>
      <c r="M1023" s="17"/>
      <c r="N1023" s="316"/>
      <c r="O1023" s="33"/>
    </row>
    <row r="1024" spans="1:15" ht="28.5" hidden="1">
      <c r="A1024" s="25" t="s">
        <v>988</v>
      </c>
      <c r="B1024" s="25" t="s">
        <v>1561</v>
      </c>
      <c r="C1024" s="2" t="s">
        <v>1381</v>
      </c>
      <c r="D1024" s="7" t="s">
        <v>171</v>
      </c>
      <c r="E1024" s="31">
        <f>E1012+1</f>
        <v>86</v>
      </c>
      <c r="F1024" s="27"/>
      <c r="G1024" s="27"/>
      <c r="H1024" s="15" t="s">
        <v>1816</v>
      </c>
      <c r="I1024" s="28"/>
      <c r="J1024" s="28"/>
      <c r="K1024" s="519" t="str">
        <f>K1012</f>
        <v>表示なし</v>
      </c>
      <c r="L1024" s="528" t="str">
        <f>"退職1回以上(Q"&amp;$E$595&amp;"=3-9)"</f>
        <v>退職1回以上(Q53=3-9)</v>
      </c>
      <c r="M1024" s="15"/>
      <c r="N1024" s="15"/>
      <c r="O1024" s="31">
        <v>83</v>
      </c>
    </row>
    <row r="1025" spans="1:15" hidden="1">
      <c r="A1025" s="25" t="s">
        <v>988</v>
      </c>
      <c r="B1025" s="25" t="s">
        <v>1561</v>
      </c>
      <c r="C1025" s="26"/>
      <c r="D1025" s="7"/>
      <c r="E1025" s="32"/>
      <c r="F1025" s="5"/>
      <c r="G1025" s="5"/>
      <c r="H1025" s="4" t="s">
        <v>0</v>
      </c>
      <c r="I1025" s="13"/>
      <c r="J1025" s="13"/>
      <c r="K1025" s="513"/>
      <c r="L1025" s="529"/>
      <c r="M1025" s="4"/>
      <c r="N1025" s="4"/>
      <c r="O1025" s="32"/>
    </row>
    <row r="1026" spans="1:15" ht="30" hidden="1">
      <c r="A1026" s="25" t="s">
        <v>988</v>
      </c>
      <c r="B1026" s="25" t="s">
        <v>1561</v>
      </c>
      <c r="C1026" s="26"/>
      <c r="D1026" s="7"/>
      <c r="E1026" s="32"/>
      <c r="F1026" s="5"/>
      <c r="G1026" s="5"/>
      <c r="H1026" s="4" t="s">
        <v>232</v>
      </c>
      <c r="I1026" s="314"/>
      <c r="J1026" s="314"/>
      <c r="K1026" s="513"/>
      <c r="L1026" s="529"/>
      <c r="M1026" s="4"/>
      <c r="N1026" s="79"/>
      <c r="O1026" s="32"/>
    </row>
    <row r="1027" spans="1:15" ht="60" hidden="1" customHeight="1">
      <c r="A1027" s="25" t="s">
        <v>988</v>
      </c>
      <c r="B1027" s="25" t="s">
        <v>1561</v>
      </c>
      <c r="C1027" s="26"/>
      <c r="D1027" s="7"/>
      <c r="E1027" s="32"/>
      <c r="F1027" s="5"/>
      <c r="G1027" s="5"/>
      <c r="H1027" s="4" t="s">
        <v>1378</v>
      </c>
      <c r="I1027" s="13"/>
      <c r="J1027" s="13"/>
      <c r="K1027" s="513"/>
      <c r="L1027" s="529"/>
      <c r="M1027" s="4"/>
      <c r="N1027" s="4"/>
      <c r="O1027" s="32"/>
    </row>
    <row r="1028" spans="1:15" hidden="1">
      <c r="A1028" s="25" t="s">
        <v>988</v>
      </c>
      <c r="B1028" s="25" t="s">
        <v>1561</v>
      </c>
      <c r="C1028" s="26"/>
      <c r="D1028" s="7"/>
      <c r="E1028" s="32"/>
      <c r="F1028" s="5"/>
      <c r="G1028" s="5"/>
      <c r="H1028" s="2" t="s">
        <v>145</v>
      </c>
      <c r="I1028" s="9"/>
      <c r="J1028" s="9"/>
      <c r="K1028" s="511"/>
      <c r="L1028" s="733"/>
      <c r="M1028" s="2"/>
      <c r="N1028" s="2"/>
      <c r="O1028" s="32"/>
    </row>
    <row r="1029" spans="1:15" ht="71.25" hidden="1">
      <c r="A1029" s="25" t="s">
        <v>988</v>
      </c>
      <c r="B1029" s="25" t="s">
        <v>1561</v>
      </c>
      <c r="C1029" s="26"/>
      <c r="D1029" s="7"/>
      <c r="E1029" s="33"/>
      <c r="F1029" s="16"/>
      <c r="G1029" s="16"/>
      <c r="H1029" s="17" t="s">
        <v>1380</v>
      </c>
      <c r="I1029" s="18"/>
      <c r="J1029" s="18"/>
      <c r="K1029" s="517" t="s">
        <v>1624</v>
      </c>
      <c r="L1029" s="527" t="str">
        <f>"前問で業種が公務以外 かつ 12月時点就業者(Q"&amp;$E$1024&amp;"=1-65,67 &amp; Q"&amp;$E$231&amp;"=1-6)"</f>
        <v>前問で業種が公務以外 かつ 12月時点就業者(Q86=1-65,67 &amp; Q17=1-6)</v>
      </c>
      <c r="M1029" s="17"/>
      <c r="N1029" s="316"/>
      <c r="O1029" s="33"/>
    </row>
    <row r="1030" spans="1:15" ht="42.75" hidden="1">
      <c r="A1030" s="25" t="s">
        <v>988</v>
      </c>
      <c r="B1030" s="25" t="s">
        <v>1561</v>
      </c>
      <c r="C1030" s="2" t="s">
        <v>1381</v>
      </c>
      <c r="D1030" s="7" t="s">
        <v>171</v>
      </c>
      <c r="E1030" s="31">
        <f>E1024+1</f>
        <v>87</v>
      </c>
      <c r="F1030" s="27"/>
      <c r="G1030" s="27"/>
      <c r="H1030" s="15" t="s">
        <v>1383</v>
      </c>
      <c r="I1030" s="28"/>
      <c r="J1030" s="28"/>
      <c r="K1030" s="519" t="str">
        <f>K1024</f>
        <v>表示なし</v>
      </c>
      <c r="L1030" s="528" t="str">
        <f>"前問で業種が公務以外(Q"&amp;$E$1024&amp;"=1-65,67)"</f>
        <v>前問で業種が公務以外(Q86=1-65,67)</v>
      </c>
      <c r="M1030" s="15"/>
      <c r="N1030" s="315"/>
      <c r="O1030" s="31">
        <v>84</v>
      </c>
    </row>
    <row r="1031" spans="1:15" hidden="1">
      <c r="A1031" s="25" t="s">
        <v>988</v>
      </c>
      <c r="B1031" s="25" t="s">
        <v>1561</v>
      </c>
      <c r="C1031" s="26"/>
      <c r="D1031" s="7"/>
      <c r="E1031" s="32"/>
      <c r="F1031" s="5"/>
      <c r="G1031" s="5"/>
      <c r="H1031" s="4" t="s">
        <v>0</v>
      </c>
      <c r="I1031" s="13"/>
      <c r="J1031" s="13"/>
      <c r="K1031" s="513"/>
      <c r="L1031" s="529"/>
      <c r="M1031" s="4"/>
      <c r="N1031" s="4"/>
      <c r="O1031" s="32"/>
    </row>
    <row r="1032" spans="1:15" hidden="1">
      <c r="A1032" s="25" t="s">
        <v>988</v>
      </c>
      <c r="B1032" s="25" t="s">
        <v>1561</v>
      </c>
      <c r="C1032" s="26"/>
      <c r="D1032" s="7"/>
      <c r="E1032" s="32"/>
      <c r="F1032" s="5"/>
      <c r="G1032" s="5" t="s">
        <v>36</v>
      </c>
      <c r="H1032" s="2" t="s">
        <v>146</v>
      </c>
      <c r="I1032" s="9"/>
      <c r="J1032" s="9"/>
      <c r="K1032" s="511"/>
      <c r="L1032" s="733"/>
      <c r="M1032" s="2"/>
      <c r="N1032" s="2"/>
      <c r="O1032" s="32"/>
    </row>
    <row r="1033" spans="1:15" hidden="1">
      <c r="A1033" s="25" t="s">
        <v>988</v>
      </c>
      <c r="B1033" s="25" t="s">
        <v>1561</v>
      </c>
      <c r="C1033" s="26"/>
      <c r="D1033" s="7"/>
      <c r="E1033" s="32"/>
      <c r="F1033" s="5"/>
      <c r="G1033" s="5" t="s">
        <v>37</v>
      </c>
      <c r="H1033" s="2" t="s">
        <v>147</v>
      </c>
      <c r="I1033" s="9"/>
      <c r="J1033" s="9"/>
      <c r="K1033" s="511"/>
      <c r="L1033" s="733"/>
      <c r="M1033" s="2"/>
      <c r="N1033" s="2"/>
      <c r="O1033" s="32"/>
    </row>
    <row r="1034" spans="1:15" hidden="1">
      <c r="A1034" s="25" t="s">
        <v>988</v>
      </c>
      <c r="B1034" s="25" t="s">
        <v>1561</v>
      </c>
      <c r="C1034" s="26"/>
      <c r="D1034" s="7"/>
      <c r="E1034" s="32"/>
      <c r="F1034" s="5"/>
      <c r="G1034" s="5" t="s">
        <v>14</v>
      </c>
      <c r="H1034" s="2" t="s">
        <v>148</v>
      </c>
      <c r="I1034" s="9"/>
      <c r="J1034" s="9"/>
      <c r="K1034" s="511"/>
      <c r="L1034" s="733"/>
      <c r="M1034" s="2"/>
      <c r="N1034" s="2"/>
      <c r="O1034" s="32"/>
    </row>
    <row r="1035" spans="1:15" hidden="1">
      <c r="A1035" s="25" t="s">
        <v>988</v>
      </c>
      <c r="B1035" s="25" t="s">
        <v>1561</v>
      </c>
      <c r="C1035" s="26"/>
      <c r="D1035" s="7"/>
      <c r="E1035" s="32"/>
      <c r="F1035" s="5"/>
      <c r="G1035" s="5" t="s">
        <v>15</v>
      </c>
      <c r="H1035" s="2" t="s">
        <v>149</v>
      </c>
      <c r="I1035" s="9"/>
      <c r="J1035" s="9"/>
      <c r="K1035" s="511"/>
      <c r="L1035" s="512"/>
      <c r="M1035" s="2"/>
      <c r="N1035" s="2"/>
      <c r="O1035" s="32"/>
    </row>
    <row r="1036" spans="1:15" hidden="1">
      <c r="A1036" s="25" t="s">
        <v>988</v>
      </c>
      <c r="B1036" s="25" t="s">
        <v>1561</v>
      </c>
      <c r="C1036" s="26"/>
      <c r="D1036" s="7"/>
      <c r="E1036" s="32"/>
      <c r="F1036" s="5"/>
      <c r="G1036" s="5" t="s">
        <v>16</v>
      </c>
      <c r="H1036" s="2" t="s">
        <v>150</v>
      </c>
      <c r="I1036" s="9"/>
      <c r="J1036" s="9"/>
      <c r="K1036" s="511"/>
      <c r="L1036" s="512"/>
      <c r="M1036" s="2"/>
      <c r="N1036" s="2"/>
      <c r="O1036" s="32"/>
    </row>
    <row r="1037" spans="1:15" hidden="1">
      <c r="A1037" s="25" t="s">
        <v>988</v>
      </c>
      <c r="B1037" s="25" t="s">
        <v>1561</v>
      </c>
      <c r="C1037" s="26"/>
      <c r="D1037" s="7"/>
      <c r="E1037" s="32"/>
      <c r="F1037" s="5"/>
      <c r="G1037" s="5" t="s">
        <v>17</v>
      </c>
      <c r="H1037" s="2" t="s">
        <v>151</v>
      </c>
      <c r="I1037" s="9"/>
      <c r="J1037" s="9"/>
      <c r="K1037" s="511"/>
      <c r="L1037" s="512"/>
      <c r="M1037" s="2"/>
      <c r="N1037" s="2"/>
      <c r="O1037" s="32"/>
    </row>
    <row r="1038" spans="1:15" hidden="1">
      <c r="A1038" s="25" t="s">
        <v>988</v>
      </c>
      <c r="B1038" s="25" t="s">
        <v>1561</v>
      </c>
      <c r="C1038" s="26"/>
      <c r="D1038" s="7"/>
      <c r="E1038" s="32"/>
      <c r="F1038" s="5"/>
      <c r="G1038" s="5" t="s">
        <v>18</v>
      </c>
      <c r="H1038" s="2" t="s">
        <v>152</v>
      </c>
      <c r="I1038" s="9"/>
      <c r="J1038" s="9"/>
      <c r="K1038" s="511"/>
      <c r="L1038" s="512"/>
      <c r="M1038" s="2"/>
      <c r="N1038" s="2"/>
      <c r="O1038" s="32"/>
    </row>
    <row r="1039" spans="1:15" hidden="1">
      <c r="A1039" s="25" t="s">
        <v>988</v>
      </c>
      <c r="B1039" s="25" t="s">
        <v>1561</v>
      </c>
      <c r="C1039" s="26"/>
      <c r="D1039" s="7"/>
      <c r="E1039" s="32"/>
      <c r="F1039" s="5"/>
      <c r="G1039" s="5" t="s">
        <v>19</v>
      </c>
      <c r="H1039" s="2" t="s">
        <v>153</v>
      </c>
      <c r="I1039" s="9"/>
      <c r="J1039" s="9"/>
      <c r="K1039" s="511"/>
      <c r="L1039" s="512"/>
      <c r="M1039" s="2"/>
      <c r="N1039" s="2"/>
      <c r="O1039" s="32"/>
    </row>
    <row r="1040" spans="1:15" hidden="1">
      <c r="A1040" s="25" t="s">
        <v>988</v>
      </c>
      <c r="B1040" s="25" t="s">
        <v>1561</v>
      </c>
      <c r="C1040" s="26"/>
      <c r="D1040" s="7"/>
      <c r="E1040" s="32"/>
      <c r="F1040" s="5"/>
      <c r="G1040" s="5" t="s">
        <v>20</v>
      </c>
      <c r="H1040" s="2" t="s">
        <v>154</v>
      </c>
      <c r="I1040" s="9"/>
      <c r="J1040" s="9"/>
      <c r="K1040" s="511"/>
      <c r="L1040" s="512"/>
      <c r="M1040" s="2"/>
      <c r="N1040" s="2"/>
      <c r="O1040" s="32"/>
    </row>
    <row r="1041" spans="1:15" hidden="1">
      <c r="A1041" s="25" t="s">
        <v>988</v>
      </c>
      <c r="B1041" s="25" t="s">
        <v>1561</v>
      </c>
      <c r="C1041" s="26"/>
      <c r="D1041" s="7"/>
      <c r="E1041" s="32"/>
      <c r="F1041" s="5"/>
      <c r="G1041" s="5" t="s">
        <v>21</v>
      </c>
      <c r="H1041" s="2" t="s">
        <v>155</v>
      </c>
      <c r="I1041" s="9"/>
      <c r="J1041" s="9"/>
      <c r="K1041" s="511"/>
      <c r="L1041" s="512"/>
      <c r="M1041" s="2"/>
      <c r="N1041" s="2"/>
      <c r="O1041" s="32"/>
    </row>
    <row r="1042" spans="1:15" hidden="1">
      <c r="A1042" s="25" t="s">
        <v>988</v>
      </c>
      <c r="B1042" s="25" t="s">
        <v>1561</v>
      </c>
      <c r="C1042" s="26"/>
      <c r="D1042" s="7"/>
      <c r="E1042" s="32"/>
      <c r="F1042" s="5"/>
      <c r="G1042" s="5" t="s">
        <v>22</v>
      </c>
      <c r="H1042" s="2" t="s">
        <v>156</v>
      </c>
      <c r="I1042" s="9"/>
      <c r="J1042" s="9"/>
      <c r="K1042" s="511"/>
      <c r="L1042" s="512"/>
      <c r="M1042" s="2"/>
      <c r="N1042" s="2"/>
      <c r="O1042" s="32"/>
    </row>
    <row r="1043" spans="1:15" hidden="1">
      <c r="A1043" s="25" t="s">
        <v>988</v>
      </c>
      <c r="B1043" s="25" t="s">
        <v>1561</v>
      </c>
      <c r="C1043" s="26"/>
      <c r="D1043" s="7"/>
      <c r="E1043" s="32"/>
      <c r="F1043" s="5"/>
      <c r="G1043" s="5" t="s">
        <v>23</v>
      </c>
      <c r="H1043" s="2" t="s">
        <v>157</v>
      </c>
      <c r="I1043" s="9"/>
      <c r="J1043" s="9"/>
      <c r="K1043" s="511"/>
      <c r="L1043" s="733"/>
      <c r="M1043" s="2"/>
      <c r="N1043" s="2"/>
      <c r="O1043" s="32"/>
    </row>
    <row r="1044" spans="1:15" hidden="1">
      <c r="A1044" s="25" t="s">
        <v>988</v>
      </c>
      <c r="B1044" s="25" t="s">
        <v>1561</v>
      </c>
      <c r="C1044" s="26"/>
      <c r="D1044" s="7"/>
      <c r="E1044" s="32"/>
      <c r="F1044" s="5"/>
      <c r="G1044" s="5" t="s">
        <v>24</v>
      </c>
      <c r="H1044" s="2" t="s">
        <v>158</v>
      </c>
      <c r="I1044" s="9"/>
      <c r="J1044" s="9"/>
      <c r="K1044" s="511"/>
      <c r="L1044" s="733"/>
      <c r="M1044" s="2"/>
      <c r="N1044" s="2"/>
      <c r="O1044" s="32"/>
    </row>
    <row r="1045" spans="1:15" ht="57" hidden="1">
      <c r="A1045" s="25" t="s">
        <v>988</v>
      </c>
      <c r="B1045" s="25" t="s">
        <v>1561</v>
      </c>
      <c r="C1045" s="26"/>
      <c r="D1045" s="7"/>
      <c r="E1045" s="33"/>
      <c r="F1045" s="16"/>
      <c r="G1045" s="16"/>
      <c r="H1045" s="17" t="s">
        <v>1380</v>
      </c>
      <c r="I1045" s="18"/>
      <c r="J1045" s="18"/>
      <c r="K1045" s="517" t="s">
        <v>1624</v>
      </c>
      <c r="L1045" s="527" t="str">
        <f>"退職1回以上 かつ 12月時点就業者(Q"&amp;$E$595&amp;"=3-9 &amp; Q"&amp;$E$231&amp;"=1-6)"</f>
        <v>退職1回以上 かつ 12月時点就業者(Q53=3-9 &amp; Q17=1-6)</v>
      </c>
      <c r="M1045" s="17"/>
      <c r="N1045" s="316"/>
      <c r="O1045" s="33"/>
    </row>
    <row r="1046" spans="1:15" ht="28.5" hidden="1">
      <c r="A1046" s="25" t="s">
        <v>988</v>
      </c>
      <c r="B1046" s="25" t="s">
        <v>1561</v>
      </c>
      <c r="C1046" s="2" t="s">
        <v>1381</v>
      </c>
      <c r="D1046" s="7" t="s">
        <v>171</v>
      </c>
      <c r="E1046" s="31">
        <f>E1030+1</f>
        <v>88</v>
      </c>
      <c r="F1046" s="27"/>
      <c r="G1046" s="27"/>
      <c r="H1046" s="15" t="s">
        <v>1386</v>
      </c>
      <c r="I1046" s="28"/>
      <c r="J1046" s="28"/>
      <c r="K1046" s="519" t="str">
        <f>K1030</f>
        <v>表示なし</v>
      </c>
      <c r="L1046" s="528" t="str">
        <f>"退職1回以上(Q"&amp;$E$595&amp;"=3-9)"</f>
        <v>退職1回以上(Q53=3-9)</v>
      </c>
      <c r="M1046" s="15"/>
      <c r="N1046" s="15" t="s">
        <v>1789</v>
      </c>
      <c r="O1046" s="31">
        <v>85</v>
      </c>
    </row>
    <row r="1047" spans="1:15" hidden="1">
      <c r="A1047" s="25" t="s">
        <v>988</v>
      </c>
      <c r="B1047" s="25" t="s">
        <v>1561</v>
      </c>
      <c r="C1047" s="26"/>
      <c r="D1047" s="7"/>
      <c r="E1047" s="32"/>
      <c r="F1047" s="5"/>
      <c r="G1047" s="5"/>
      <c r="H1047" s="4" t="s">
        <v>0</v>
      </c>
      <c r="I1047" s="13"/>
      <c r="J1047" s="13"/>
      <c r="K1047" s="513"/>
      <c r="L1047" s="529"/>
      <c r="M1047" s="4"/>
      <c r="N1047" s="4"/>
      <c r="O1047" s="32"/>
    </row>
    <row r="1048" spans="1:15" ht="30" hidden="1">
      <c r="A1048" s="25" t="s">
        <v>988</v>
      </c>
      <c r="B1048" s="25" t="s">
        <v>1561</v>
      </c>
      <c r="C1048" s="26"/>
      <c r="D1048" s="7"/>
      <c r="E1048" s="32"/>
      <c r="F1048" s="5"/>
      <c r="G1048" s="5"/>
      <c r="H1048" s="4" t="s">
        <v>270</v>
      </c>
      <c r="I1048" s="314"/>
      <c r="J1048" s="314"/>
      <c r="K1048" s="513"/>
      <c r="L1048" s="529"/>
      <c r="M1048" s="4"/>
      <c r="N1048" s="79"/>
      <c r="O1048" s="32"/>
    </row>
    <row r="1049" spans="1:15" ht="66" hidden="1" customHeight="1">
      <c r="A1049" s="25" t="s">
        <v>988</v>
      </c>
      <c r="B1049" s="25" t="s">
        <v>1561</v>
      </c>
      <c r="C1049" s="26"/>
      <c r="D1049" s="7"/>
      <c r="E1049" s="32"/>
      <c r="F1049" s="5"/>
      <c r="G1049" s="5"/>
      <c r="H1049" s="4" t="s">
        <v>1627</v>
      </c>
      <c r="I1049" s="13"/>
      <c r="J1049" s="13"/>
      <c r="K1049" s="513"/>
      <c r="L1049" s="529"/>
      <c r="M1049" s="4"/>
      <c r="N1049" s="4"/>
      <c r="O1049" s="32"/>
    </row>
    <row r="1050" spans="1:15" hidden="1">
      <c r="A1050" s="25" t="s">
        <v>988</v>
      </c>
      <c r="B1050" s="25" t="s">
        <v>1561</v>
      </c>
      <c r="C1050" s="26"/>
      <c r="D1050" s="7"/>
      <c r="E1050" s="32"/>
      <c r="F1050" s="5"/>
      <c r="G1050" s="5"/>
      <c r="H1050" s="2" t="s">
        <v>1387</v>
      </c>
      <c r="I1050" s="9"/>
      <c r="J1050" s="9"/>
      <c r="K1050" s="511"/>
      <c r="L1050" s="733"/>
      <c r="M1050" s="2"/>
      <c r="N1050" s="2"/>
      <c r="O1050" s="32"/>
    </row>
    <row r="1051" spans="1:15" ht="57" hidden="1">
      <c r="A1051" s="25" t="s">
        <v>988</v>
      </c>
      <c r="B1051" s="25" t="s">
        <v>1561</v>
      </c>
      <c r="C1051" s="26"/>
      <c r="D1051" s="7"/>
      <c r="E1051" s="33"/>
      <c r="F1051" s="16"/>
      <c r="G1051" s="16"/>
      <c r="H1051" s="17" t="s">
        <v>1380</v>
      </c>
      <c r="I1051" s="18"/>
      <c r="J1051" s="18"/>
      <c r="K1051" s="517" t="s">
        <v>1624</v>
      </c>
      <c r="L1051" s="527" t="str">
        <f>"退職1回以上 かつ 12月時点就業者(Q"&amp;$E$595&amp;"=3-9 &amp; Q"&amp;$E$231&amp;"=1-6)"</f>
        <v>退職1回以上 かつ 12月時点就業者(Q53=3-9 &amp; Q17=1-6)</v>
      </c>
      <c r="M1051" s="17" t="s">
        <v>1388</v>
      </c>
      <c r="N1051" s="316"/>
      <c r="O1051" s="33"/>
    </row>
    <row r="1052" spans="1:15" ht="28.5" hidden="1">
      <c r="A1052" s="25" t="s">
        <v>988</v>
      </c>
      <c r="B1052" s="25" t="s">
        <v>1561</v>
      </c>
      <c r="C1052" s="2" t="s">
        <v>168</v>
      </c>
      <c r="D1052" s="7" t="s">
        <v>33</v>
      </c>
      <c r="E1052" s="31">
        <f>E1046+1</f>
        <v>89</v>
      </c>
      <c r="F1052" s="27"/>
      <c r="G1052" s="27"/>
      <c r="H1052" s="15" t="s">
        <v>1826</v>
      </c>
      <c r="I1052" s="28"/>
      <c r="J1052" s="28"/>
      <c r="K1052" s="519" t="str">
        <f>K1046</f>
        <v>表示なし</v>
      </c>
      <c r="L1052" s="528" t="str">
        <f>"退職1回以上(Q"&amp;$E$595&amp;"=3-9)"</f>
        <v>退職1回以上(Q53=3-9)</v>
      </c>
      <c r="M1052" s="15"/>
      <c r="N1052" s="315"/>
      <c r="O1052" s="31">
        <v>86</v>
      </c>
    </row>
    <row r="1053" spans="1:15" hidden="1">
      <c r="A1053" s="25" t="s">
        <v>988</v>
      </c>
      <c r="B1053" s="25" t="s">
        <v>1561</v>
      </c>
      <c r="C1053" s="2"/>
      <c r="D1053" s="7"/>
      <c r="E1053" s="32"/>
      <c r="F1053" s="5"/>
      <c r="G1053" s="5"/>
      <c r="H1053" s="4" t="s">
        <v>1</v>
      </c>
      <c r="I1053" s="314"/>
      <c r="J1053" s="314"/>
      <c r="K1053" s="513"/>
      <c r="L1053" s="529"/>
      <c r="M1053" s="4"/>
      <c r="N1053" s="4"/>
      <c r="O1053" s="32"/>
    </row>
    <row r="1054" spans="1:15" ht="30" hidden="1">
      <c r="A1054" s="25" t="s">
        <v>988</v>
      </c>
      <c r="B1054" s="25" t="s">
        <v>1561</v>
      </c>
      <c r="C1054" s="26"/>
      <c r="D1054" s="7"/>
      <c r="E1054" s="32"/>
      <c r="F1054" s="5"/>
      <c r="G1054" s="5"/>
      <c r="H1054" s="4" t="s">
        <v>233</v>
      </c>
      <c r="I1054" s="13"/>
      <c r="J1054" s="13"/>
      <c r="K1054" s="513"/>
      <c r="L1054" s="529"/>
      <c r="M1054" s="4"/>
      <c r="N1054" s="4"/>
      <c r="O1054" s="32"/>
    </row>
    <row r="1055" spans="1:15" ht="29.25" hidden="1" customHeight="1">
      <c r="A1055" s="25" t="s">
        <v>988</v>
      </c>
      <c r="B1055" s="25" t="s">
        <v>1561</v>
      </c>
      <c r="C1055" s="26"/>
      <c r="D1055" s="7"/>
      <c r="E1055" s="32"/>
      <c r="F1055" s="5"/>
      <c r="G1055" s="5"/>
      <c r="H1055" s="4" t="s">
        <v>234</v>
      </c>
      <c r="I1055" s="13"/>
      <c r="J1055" s="13"/>
      <c r="K1055" s="513"/>
      <c r="L1055" s="529"/>
      <c r="M1055" s="4"/>
      <c r="N1055" s="4"/>
      <c r="O1055" s="32"/>
    </row>
    <row r="1056" spans="1:15" hidden="1">
      <c r="A1056" s="25" t="s">
        <v>988</v>
      </c>
      <c r="B1056" s="25" t="s">
        <v>1561</v>
      </c>
      <c r="C1056" s="26"/>
      <c r="D1056" s="7"/>
      <c r="E1056" s="32"/>
      <c r="F1056" s="5"/>
      <c r="G1056" s="5"/>
      <c r="H1056" s="4" t="s">
        <v>272</v>
      </c>
      <c r="I1056" s="13"/>
      <c r="J1056" s="13"/>
      <c r="K1056" s="513"/>
      <c r="L1056" s="529"/>
      <c r="M1056" s="4"/>
      <c r="N1056" s="4"/>
      <c r="O1056" s="32"/>
    </row>
    <row r="1057" spans="1:15" hidden="1">
      <c r="A1057" s="25" t="s">
        <v>988</v>
      </c>
      <c r="B1057" s="25" t="s">
        <v>1561</v>
      </c>
      <c r="C1057" s="26"/>
      <c r="D1057" s="7"/>
      <c r="E1057" s="32"/>
      <c r="F1057" s="5"/>
      <c r="G1057" s="5"/>
      <c r="H1057" s="2" t="s">
        <v>250</v>
      </c>
      <c r="I1057" s="9"/>
      <c r="J1057" s="9"/>
      <c r="K1057" s="511"/>
      <c r="L1057" s="733"/>
      <c r="M1057" s="2" t="s">
        <v>216</v>
      </c>
      <c r="N1057" s="2"/>
      <c r="O1057" s="32"/>
    </row>
    <row r="1058" spans="1:15" hidden="1">
      <c r="A1058" s="25" t="s">
        <v>988</v>
      </c>
      <c r="B1058" s="25" t="s">
        <v>1561</v>
      </c>
      <c r="C1058" s="26"/>
      <c r="D1058" s="7"/>
      <c r="E1058" s="32"/>
      <c r="F1058" s="5"/>
      <c r="G1058" s="5"/>
      <c r="H1058" s="2" t="s">
        <v>1817</v>
      </c>
      <c r="I1058" s="9"/>
      <c r="J1058" s="9"/>
      <c r="K1058" s="511"/>
      <c r="L1058" s="733"/>
      <c r="M1058" s="2" t="s">
        <v>217</v>
      </c>
      <c r="N1058" s="2"/>
      <c r="O1058" s="32"/>
    </row>
    <row r="1059" spans="1:15" ht="120" hidden="1">
      <c r="A1059" s="25" t="s">
        <v>1622</v>
      </c>
      <c r="B1059" s="25" t="s">
        <v>1561</v>
      </c>
      <c r="C1059" s="26"/>
      <c r="D1059" s="7"/>
      <c r="E1059" s="33"/>
      <c r="F1059" s="16"/>
      <c r="G1059" s="16"/>
      <c r="H1059" s="17" t="s">
        <v>1812</v>
      </c>
      <c r="I1059" s="18"/>
      <c r="J1059" s="18"/>
      <c r="K1059" s="517"/>
      <c r="L1059" s="571"/>
      <c r="M1059" s="17" t="s">
        <v>1645</v>
      </c>
      <c r="N1059" s="17"/>
      <c r="O1059" s="33"/>
    </row>
    <row r="1060" spans="1:15" ht="57" hidden="1">
      <c r="A1060" s="25" t="s">
        <v>988</v>
      </c>
      <c r="B1060" s="25" t="s">
        <v>1561</v>
      </c>
      <c r="C1060" s="26"/>
      <c r="D1060" s="7"/>
      <c r="E1060" s="33"/>
      <c r="F1060" s="16"/>
      <c r="G1060" s="16"/>
      <c r="H1060" s="17" t="s">
        <v>1380</v>
      </c>
      <c r="I1060" s="18"/>
      <c r="J1060" s="18"/>
      <c r="K1060" s="517" t="s">
        <v>1624</v>
      </c>
      <c r="L1060" s="527" t="str">
        <f>"退職1回以上 かつ 12月時点就業者(Q"&amp;$E$595&amp;"=3-9 &amp; Q"&amp;$E$231&amp;"=1-6)"</f>
        <v>退職1回以上 かつ 12月時点就業者(Q53=3-9 &amp; Q17=1-6)</v>
      </c>
      <c r="M1060" s="17"/>
      <c r="N1060" s="316"/>
      <c r="O1060" s="33"/>
    </row>
    <row r="1061" spans="1:15" ht="28.5" hidden="1">
      <c r="A1061" s="25" t="s">
        <v>988</v>
      </c>
      <c r="B1061" s="25" t="s">
        <v>1561</v>
      </c>
      <c r="C1061" s="2" t="s">
        <v>168</v>
      </c>
      <c r="D1061" s="7" t="s">
        <v>33</v>
      </c>
      <c r="E1061" s="31">
        <f>E1052+1</f>
        <v>90</v>
      </c>
      <c r="F1061" s="27"/>
      <c r="G1061" s="27"/>
      <c r="H1061" s="15" t="s">
        <v>1389</v>
      </c>
      <c r="I1061" s="28"/>
      <c r="J1061" s="28"/>
      <c r="K1061" s="519" t="str">
        <f>K1052</f>
        <v>表示なし</v>
      </c>
      <c r="L1061" s="528" t="str">
        <f>"退職1回以上(Q"&amp;$E$595&amp;"=3-9)"</f>
        <v>退職1回以上(Q53=3-9)</v>
      </c>
      <c r="M1061" s="15" t="s">
        <v>1807</v>
      </c>
      <c r="N1061" s="15"/>
      <c r="O1061" s="31">
        <v>87</v>
      </c>
    </row>
    <row r="1062" spans="1:15" hidden="1">
      <c r="A1062" s="25" t="s">
        <v>988</v>
      </c>
      <c r="B1062" s="25" t="s">
        <v>1561</v>
      </c>
      <c r="C1062" s="2"/>
      <c r="D1062" s="7"/>
      <c r="E1062" s="32"/>
      <c r="F1062" s="5"/>
      <c r="G1062" s="5"/>
      <c r="H1062" s="4" t="s">
        <v>1</v>
      </c>
      <c r="I1062" s="314"/>
      <c r="J1062" s="314"/>
      <c r="K1062" s="513"/>
      <c r="L1062" s="529"/>
      <c r="M1062" s="4"/>
      <c r="N1062" s="4"/>
      <c r="O1062" s="32"/>
    </row>
    <row r="1063" spans="1:15" hidden="1">
      <c r="A1063" s="25" t="s">
        <v>988</v>
      </c>
      <c r="B1063" s="25" t="s">
        <v>1561</v>
      </c>
      <c r="C1063" s="26"/>
      <c r="D1063" s="7"/>
      <c r="E1063" s="32"/>
      <c r="F1063" s="5"/>
      <c r="G1063" s="5"/>
      <c r="H1063" s="4" t="s">
        <v>1390</v>
      </c>
      <c r="I1063" s="13"/>
      <c r="J1063" s="13"/>
      <c r="K1063" s="513"/>
      <c r="L1063" s="514"/>
      <c r="M1063" s="4"/>
      <c r="N1063" s="4"/>
      <c r="O1063" s="32"/>
    </row>
    <row r="1064" spans="1:15" hidden="1">
      <c r="A1064" s="25" t="s">
        <v>988</v>
      </c>
      <c r="B1064" s="25" t="s">
        <v>1561</v>
      </c>
      <c r="C1064" s="26"/>
      <c r="D1064" s="7"/>
      <c r="E1064" s="32"/>
      <c r="F1064" s="5"/>
      <c r="G1064" s="5"/>
      <c r="H1064" s="2" t="s">
        <v>1391</v>
      </c>
      <c r="I1064" s="9"/>
      <c r="J1064" s="9"/>
      <c r="K1064" s="511"/>
      <c r="L1064" s="512"/>
      <c r="M1064" s="2" t="s">
        <v>1392</v>
      </c>
      <c r="N1064" s="2"/>
      <c r="O1064" s="32"/>
    </row>
    <row r="1065" spans="1:15" ht="57" hidden="1" customHeight="1">
      <c r="A1065" s="25" t="s">
        <v>1561</v>
      </c>
      <c r="B1065" s="25" t="s">
        <v>1561</v>
      </c>
      <c r="C1065" s="2" t="s">
        <v>1381</v>
      </c>
      <c r="D1065" s="7" t="s">
        <v>1048</v>
      </c>
      <c r="E1065" s="31">
        <f>E1061+1</f>
        <v>91</v>
      </c>
      <c r="F1065" s="27"/>
      <c r="G1065" s="27"/>
      <c r="H1065" s="15" t="s">
        <v>1393</v>
      </c>
      <c r="I1065" s="28"/>
      <c r="J1065" s="28"/>
      <c r="K1065" s="519" t="str">
        <f>"昨年1年間入職者 かつ 12月就業者（Q"&amp;$E$651&amp;"=2 &amp; Q"&amp;$E$231&amp;"=1-6)"</f>
        <v>昨年1年間入職者 かつ 12月就業者（Q59=2 &amp; Q17=1-6)</v>
      </c>
      <c r="L1065" s="735" t="str">
        <f>"退職1回以上 かつ 12月時点就業者(Q"&amp;$E$595&amp;"=3-9 &amp; Q"&amp;$E$231&amp;"=1-6)"</f>
        <v>退職1回以上 かつ 12月時点就業者(Q53=3-9 &amp; Q17=1-6)</v>
      </c>
      <c r="M1065" s="15"/>
      <c r="N1065" s="15" t="s">
        <v>1791</v>
      </c>
      <c r="O1065" s="31">
        <v>88</v>
      </c>
    </row>
    <row r="1066" spans="1:15" hidden="1">
      <c r="A1066" s="25" t="s">
        <v>1561</v>
      </c>
      <c r="B1066" s="25" t="s">
        <v>1561</v>
      </c>
      <c r="C1066" s="97"/>
      <c r="D1066" s="7"/>
      <c r="E1066" s="32"/>
      <c r="F1066" s="5"/>
      <c r="G1066" s="5"/>
      <c r="H1066" s="266" t="s">
        <v>1140</v>
      </c>
      <c r="I1066" s="8"/>
      <c r="J1066" s="8"/>
      <c r="K1066" s="513"/>
      <c r="L1066" s="529"/>
      <c r="M1066" s="4"/>
      <c r="N1066" s="4"/>
      <c r="O1066" s="32"/>
    </row>
    <row r="1067" spans="1:15" hidden="1">
      <c r="A1067" s="25" t="s">
        <v>1561</v>
      </c>
      <c r="B1067" s="25" t="s">
        <v>1561</v>
      </c>
      <c r="C1067" s="97"/>
      <c r="D1067" s="7"/>
      <c r="E1067" s="32"/>
      <c r="F1067" s="5" t="s">
        <v>285</v>
      </c>
      <c r="G1067" s="5" t="s">
        <v>35</v>
      </c>
      <c r="H1067" s="2" t="s">
        <v>1394</v>
      </c>
      <c r="I1067" s="9"/>
      <c r="J1067" s="9"/>
      <c r="K1067" s="511"/>
      <c r="L1067" s="733"/>
      <c r="M1067" s="3"/>
      <c r="N1067" s="3"/>
      <c r="O1067" s="32"/>
    </row>
    <row r="1068" spans="1:15" hidden="1">
      <c r="A1068" s="25" t="s">
        <v>1561</v>
      </c>
      <c r="B1068" s="25" t="s">
        <v>1561</v>
      </c>
      <c r="C1068" s="97"/>
      <c r="D1068" s="7"/>
      <c r="E1068" s="32"/>
      <c r="F1068" s="5" t="s">
        <v>285</v>
      </c>
      <c r="G1068" s="5" t="s">
        <v>170</v>
      </c>
      <c r="H1068" s="2" t="s">
        <v>1395</v>
      </c>
      <c r="I1068" s="9"/>
      <c r="J1068" s="9"/>
      <c r="K1068" s="511"/>
      <c r="L1068" s="733"/>
      <c r="M1068" s="3"/>
      <c r="N1068" s="3"/>
      <c r="O1068" s="32"/>
    </row>
    <row r="1069" spans="1:15" hidden="1">
      <c r="A1069" s="25" t="s">
        <v>1561</v>
      </c>
      <c r="B1069" s="25" t="s">
        <v>1561</v>
      </c>
      <c r="C1069" s="26"/>
      <c r="D1069" s="7"/>
      <c r="E1069" s="32"/>
      <c r="F1069" s="5"/>
      <c r="G1069" s="5" t="s">
        <v>36</v>
      </c>
      <c r="H1069" s="2" t="s">
        <v>1396</v>
      </c>
      <c r="I1069" s="9"/>
      <c r="J1069" s="9"/>
      <c r="K1069" s="511"/>
      <c r="L1069" s="733"/>
      <c r="M1069" s="3"/>
      <c r="N1069" s="3"/>
      <c r="O1069" s="32"/>
    </row>
    <row r="1070" spans="1:15" hidden="1">
      <c r="A1070" s="25" t="s">
        <v>1561</v>
      </c>
      <c r="B1070" s="25" t="s">
        <v>1561</v>
      </c>
      <c r="C1070" s="26"/>
      <c r="D1070" s="7"/>
      <c r="E1070" s="32"/>
      <c r="F1070" s="5"/>
      <c r="G1070" s="5" t="s">
        <v>37</v>
      </c>
      <c r="H1070" s="2" t="s">
        <v>1397</v>
      </c>
      <c r="I1070" s="9"/>
      <c r="J1070" s="9"/>
      <c r="K1070" s="511"/>
      <c r="L1070" s="733"/>
      <c r="M1070" s="3"/>
      <c r="N1070" s="3"/>
      <c r="O1070" s="32"/>
    </row>
    <row r="1071" spans="1:15" hidden="1">
      <c r="A1071" s="25" t="s">
        <v>1561</v>
      </c>
      <c r="B1071" s="25" t="s">
        <v>1561</v>
      </c>
      <c r="C1071" s="26"/>
      <c r="D1071" s="7"/>
      <c r="E1071" s="32"/>
      <c r="F1071" s="5"/>
      <c r="G1071" s="5" t="s">
        <v>14</v>
      </c>
      <c r="H1071" s="2" t="s">
        <v>1398</v>
      </c>
      <c r="I1071" s="9"/>
      <c r="J1071" s="9"/>
      <c r="K1071" s="511"/>
      <c r="L1071" s="733"/>
      <c r="M1071" s="3"/>
      <c r="N1071" s="3"/>
      <c r="O1071" s="32"/>
    </row>
    <row r="1072" spans="1:15" hidden="1">
      <c r="A1072" s="704" t="s">
        <v>1561</v>
      </c>
      <c r="B1072" s="704" t="s">
        <v>1561</v>
      </c>
      <c r="C1072" s="26"/>
      <c r="D1072" s="7"/>
      <c r="E1072" s="32"/>
      <c r="F1072" s="5"/>
      <c r="G1072" s="291" t="s">
        <v>15</v>
      </c>
      <c r="H1072" s="76" t="s">
        <v>2049</v>
      </c>
      <c r="I1072" s="9"/>
      <c r="J1072" s="9"/>
      <c r="K1072" s="511"/>
      <c r="L1072" s="733"/>
      <c r="M1072" s="3"/>
      <c r="N1072" s="76" t="s">
        <v>2050</v>
      </c>
      <c r="O1072" s="32"/>
    </row>
    <row r="1073" spans="1:15" hidden="1">
      <c r="A1073" s="25" t="s">
        <v>1561</v>
      </c>
      <c r="B1073" s="25" t="s">
        <v>1561</v>
      </c>
      <c r="C1073" s="26"/>
      <c r="D1073" s="7"/>
      <c r="E1073" s="32"/>
      <c r="F1073" s="5"/>
      <c r="G1073" s="5" t="s">
        <v>16</v>
      </c>
      <c r="H1073" s="2" t="s">
        <v>1399</v>
      </c>
      <c r="I1073" s="9"/>
      <c r="J1073" s="9"/>
      <c r="K1073" s="511"/>
      <c r="L1073" s="733"/>
      <c r="M1073" s="3"/>
      <c r="N1073" s="3"/>
      <c r="O1073" s="32"/>
    </row>
    <row r="1074" spans="1:15" hidden="1">
      <c r="A1074" s="25" t="s">
        <v>1561</v>
      </c>
      <c r="B1074" s="25" t="s">
        <v>1561</v>
      </c>
      <c r="C1074" s="26"/>
      <c r="D1074" s="7"/>
      <c r="E1074" s="32"/>
      <c r="F1074" s="5"/>
      <c r="G1074" s="5" t="s">
        <v>17</v>
      </c>
      <c r="H1074" s="2" t="s">
        <v>1400</v>
      </c>
      <c r="I1074" s="9"/>
      <c r="J1074" s="9"/>
      <c r="K1074" s="511"/>
      <c r="L1074" s="733"/>
      <c r="M1074" s="3"/>
      <c r="N1074" s="3"/>
      <c r="O1074" s="32"/>
    </row>
    <row r="1075" spans="1:15" hidden="1">
      <c r="A1075" s="25" t="s">
        <v>1561</v>
      </c>
      <c r="B1075" s="25" t="s">
        <v>1561</v>
      </c>
      <c r="C1075" s="26"/>
      <c r="D1075" s="7"/>
      <c r="E1075" s="32"/>
      <c r="F1075" s="5"/>
      <c r="G1075" s="5" t="s">
        <v>18</v>
      </c>
      <c r="H1075" s="2" t="s">
        <v>1401</v>
      </c>
      <c r="I1075" s="9"/>
      <c r="J1075" s="9"/>
      <c r="K1075" s="511"/>
      <c r="L1075" s="733"/>
      <c r="M1075" s="3"/>
      <c r="N1075" s="3"/>
      <c r="O1075" s="32"/>
    </row>
    <row r="1076" spans="1:15" hidden="1">
      <c r="A1076" s="25" t="s">
        <v>1561</v>
      </c>
      <c r="B1076" s="25" t="s">
        <v>1561</v>
      </c>
      <c r="C1076" s="26"/>
      <c r="D1076" s="7"/>
      <c r="E1076" s="32"/>
      <c r="F1076" s="5"/>
      <c r="G1076" s="5" t="s">
        <v>19</v>
      </c>
      <c r="H1076" s="2" t="s">
        <v>1402</v>
      </c>
      <c r="I1076" s="9"/>
      <c r="J1076" s="9"/>
      <c r="K1076" s="511"/>
      <c r="L1076" s="733"/>
      <c r="M1076" s="3"/>
      <c r="N1076" s="3"/>
      <c r="O1076" s="32"/>
    </row>
    <row r="1077" spans="1:15" hidden="1">
      <c r="A1077" s="25" t="s">
        <v>1561</v>
      </c>
      <c r="B1077" s="25" t="s">
        <v>1561</v>
      </c>
      <c r="C1077" s="26"/>
      <c r="D1077" s="7"/>
      <c r="E1077" s="32"/>
      <c r="F1077" s="5"/>
      <c r="G1077" s="5" t="s">
        <v>20</v>
      </c>
      <c r="H1077" s="2" t="s">
        <v>1403</v>
      </c>
      <c r="I1077" s="9"/>
      <c r="J1077" s="9"/>
      <c r="K1077" s="511"/>
      <c r="L1077" s="733"/>
      <c r="M1077" s="3"/>
      <c r="N1077" s="3"/>
      <c r="O1077" s="32"/>
    </row>
    <row r="1078" spans="1:15" hidden="1">
      <c r="A1078" s="25" t="s">
        <v>1561</v>
      </c>
      <c r="B1078" s="25" t="s">
        <v>1561</v>
      </c>
      <c r="C1078" s="26"/>
      <c r="D1078" s="7"/>
      <c r="E1078" s="32"/>
      <c r="F1078" s="5"/>
      <c r="G1078" s="5" t="s">
        <v>21</v>
      </c>
      <c r="H1078" s="2" t="s">
        <v>1404</v>
      </c>
      <c r="I1078" s="9"/>
      <c r="J1078" s="9"/>
      <c r="K1078" s="511"/>
      <c r="L1078" s="733"/>
      <c r="M1078" s="3"/>
      <c r="N1078" s="3"/>
      <c r="O1078" s="32"/>
    </row>
    <row r="1079" spans="1:15" hidden="1">
      <c r="A1079" s="25" t="s">
        <v>1561</v>
      </c>
      <c r="B1079" s="25" t="s">
        <v>1561</v>
      </c>
      <c r="C1079" s="26"/>
      <c r="D1079" s="7"/>
      <c r="E1079" s="32"/>
      <c r="F1079" s="5"/>
      <c r="G1079" s="5" t="s">
        <v>22</v>
      </c>
      <c r="H1079" s="2" t="s">
        <v>1405</v>
      </c>
      <c r="I1079" s="9"/>
      <c r="J1079" s="9"/>
      <c r="K1079" s="511"/>
      <c r="L1079" s="733"/>
      <c r="M1079" s="3"/>
      <c r="N1079" s="3"/>
      <c r="O1079" s="32"/>
    </row>
    <row r="1080" spans="1:15" hidden="1">
      <c r="A1080" s="25" t="s">
        <v>1561</v>
      </c>
      <c r="B1080" s="25" t="s">
        <v>1561</v>
      </c>
      <c r="C1080" s="26"/>
      <c r="D1080" s="7"/>
      <c r="E1080" s="32"/>
      <c r="F1080" s="5"/>
      <c r="G1080" s="5" t="s">
        <v>23</v>
      </c>
      <c r="H1080" s="2" t="s">
        <v>1406</v>
      </c>
      <c r="I1080" s="9"/>
      <c r="J1080" s="9"/>
      <c r="K1080" s="511"/>
      <c r="L1080" s="733"/>
      <c r="M1080" s="3"/>
      <c r="N1080" s="3"/>
      <c r="O1080" s="32"/>
    </row>
    <row r="1081" spans="1:15" hidden="1">
      <c r="A1081" s="25" t="s">
        <v>1561</v>
      </c>
      <c r="B1081" s="25" t="s">
        <v>1561</v>
      </c>
      <c r="C1081" s="26"/>
      <c r="D1081" s="7"/>
      <c r="E1081" s="32"/>
      <c r="F1081" s="5"/>
      <c r="G1081" s="5" t="s">
        <v>24</v>
      </c>
      <c r="H1081" s="2" t="s">
        <v>1407</v>
      </c>
      <c r="I1081" s="9"/>
      <c r="J1081" s="9"/>
      <c r="K1081" s="511"/>
      <c r="L1081" s="733"/>
      <c r="M1081" s="3"/>
      <c r="N1081" s="3"/>
      <c r="O1081" s="32"/>
    </row>
    <row r="1082" spans="1:15" hidden="1">
      <c r="A1082" s="25" t="s">
        <v>1561</v>
      </c>
      <c r="B1082" s="25" t="s">
        <v>1561</v>
      </c>
      <c r="C1082" s="26"/>
      <c r="D1082" s="7"/>
      <c r="E1082" s="32"/>
      <c r="F1082" s="5"/>
      <c r="G1082" s="5" t="s">
        <v>27</v>
      </c>
      <c r="H1082" s="2" t="s">
        <v>288</v>
      </c>
      <c r="I1082" s="9" t="s">
        <v>308</v>
      </c>
      <c r="J1082" s="9"/>
      <c r="K1082" s="511"/>
      <c r="L1082" s="733"/>
      <c r="M1082" s="3"/>
      <c r="N1082" s="85"/>
      <c r="O1082" s="32"/>
    </row>
    <row r="1083" spans="1:15" ht="85.5" hidden="1">
      <c r="A1083" s="25" t="s">
        <v>1561</v>
      </c>
      <c r="B1083" s="25" t="s">
        <v>1561</v>
      </c>
      <c r="C1083" s="26"/>
      <c r="D1083" s="7"/>
      <c r="E1083" s="33"/>
      <c r="F1083" s="16"/>
      <c r="G1083" s="16"/>
      <c r="H1083" s="17" t="s">
        <v>1380</v>
      </c>
      <c r="I1083" s="18"/>
      <c r="J1083" s="18"/>
      <c r="K1083" s="517" t="str">
        <f>"退職1回以上 かつ 昨年1年間入職者 かつ 12月就業者（Q"&amp;$E$595&amp;"=3-9 &amp; Q"&amp;$E$651&amp;"=2 &amp; Q"&amp;$E$231&amp;"=1-6)"</f>
        <v>退職1回以上 かつ 昨年1年間入職者 かつ 12月就業者（Q53=3-9 &amp; Q59=2 &amp; Q17=1-6)</v>
      </c>
      <c r="L1083" s="739" t="str">
        <f>"退職1回以上 かつ 12月時点就業者(Q"&amp;$E$595&amp;"=3-9 &amp; Q"&amp;$E$231&amp;"=1-6)"</f>
        <v>退職1回以上 かつ 12月時点就業者(Q53=3-9 &amp; Q17=1-6)</v>
      </c>
      <c r="M1083" s="19"/>
      <c r="N1083" s="17"/>
      <c r="O1083" s="33"/>
    </row>
    <row r="1084" spans="1:15" ht="85.5" hidden="1">
      <c r="A1084" s="25" t="s">
        <v>1561</v>
      </c>
      <c r="B1084" s="25" t="s">
        <v>1561</v>
      </c>
      <c r="C1084" s="2" t="s">
        <v>1381</v>
      </c>
      <c r="D1084" s="7" t="s">
        <v>171</v>
      </c>
      <c r="E1084" s="31">
        <f>E1065+1</f>
        <v>92</v>
      </c>
      <c r="F1084" s="27"/>
      <c r="G1084" s="27"/>
      <c r="H1084" s="15" t="s">
        <v>1408</v>
      </c>
      <c r="I1084" s="28"/>
      <c r="J1084" s="28"/>
      <c r="K1084" s="519" t="str">
        <f>"退職1回以上 かつ 昨年1年間入職者 かつ 12月就業者（Q"&amp;$E$595&amp;"=3-9 &amp; Q"&amp;$E$651&amp;"=2 &amp; Q"&amp;$E$231&amp;"=1-6)"</f>
        <v>退職1回以上 かつ 昨年1年間入職者 かつ 12月就業者（Q53=3-9 &amp; Q59=2 &amp; Q17=1-6)</v>
      </c>
      <c r="L1084" s="735" t="str">
        <f>"退職1回以上 かつ 12月時点就業者(Q"&amp;$E$595&amp;"=3-9 &amp; Q"&amp;$E$231&amp;"=1-6)"</f>
        <v>退職1回以上 かつ 12月時点就業者(Q53=3-9 &amp; Q17=1-6)</v>
      </c>
      <c r="M1084" s="15"/>
      <c r="N1084" s="15" t="s">
        <v>1845</v>
      </c>
      <c r="O1084" s="31">
        <v>89</v>
      </c>
    </row>
    <row r="1085" spans="1:15" hidden="1">
      <c r="A1085" s="25" t="s">
        <v>1561</v>
      </c>
      <c r="B1085" s="25" t="s">
        <v>1561</v>
      </c>
      <c r="C1085" s="26"/>
      <c r="D1085" s="7"/>
      <c r="E1085" s="32"/>
      <c r="F1085" s="5"/>
      <c r="G1085" s="5"/>
      <c r="H1085" s="4" t="s">
        <v>0</v>
      </c>
      <c r="I1085" s="13"/>
      <c r="J1085" s="13"/>
      <c r="K1085" s="513"/>
      <c r="L1085" s="529"/>
      <c r="M1085" s="14"/>
      <c r="N1085" s="84"/>
      <c r="O1085" s="32"/>
    </row>
    <row r="1086" spans="1:15" hidden="1">
      <c r="A1086" s="25" t="s">
        <v>1561</v>
      </c>
      <c r="B1086" s="25" t="s">
        <v>1561</v>
      </c>
      <c r="C1086" s="26"/>
      <c r="D1086" s="7"/>
      <c r="E1086" s="32"/>
      <c r="F1086" s="5"/>
      <c r="G1086" s="5" t="s">
        <v>36</v>
      </c>
      <c r="H1086" s="2" t="s">
        <v>1409</v>
      </c>
      <c r="I1086" s="9"/>
      <c r="J1086" s="9"/>
      <c r="K1086" s="511"/>
      <c r="L1086" s="733"/>
      <c r="M1086" s="3"/>
      <c r="N1086" s="3"/>
      <c r="O1086" s="32"/>
    </row>
    <row r="1087" spans="1:15" ht="31.5" hidden="1" customHeight="1">
      <c r="A1087" s="25" t="s">
        <v>1561</v>
      </c>
      <c r="B1087" s="25" t="s">
        <v>1561</v>
      </c>
      <c r="C1087" s="26"/>
      <c r="D1087" s="7"/>
      <c r="E1087" s="32"/>
      <c r="F1087" s="5"/>
      <c r="G1087" s="5" t="s">
        <v>37</v>
      </c>
      <c r="H1087" s="2" t="s">
        <v>1410</v>
      </c>
      <c r="I1087" s="9"/>
      <c r="J1087" s="9"/>
      <c r="K1087" s="511"/>
      <c r="L1087" s="733"/>
      <c r="M1087" s="3"/>
      <c r="N1087" s="3"/>
      <c r="O1087" s="32"/>
    </row>
    <row r="1088" spans="1:15" hidden="1">
      <c r="A1088" s="25" t="s">
        <v>1561</v>
      </c>
      <c r="B1088" s="25" t="s">
        <v>1561</v>
      </c>
      <c r="C1088" s="26"/>
      <c r="D1088" s="7"/>
      <c r="E1088" s="32"/>
      <c r="F1088" s="5"/>
      <c r="G1088" s="5" t="s">
        <v>38</v>
      </c>
      <c r="H1088" s="2" t="s">
        <v>1411</v>
      </c>
      <c r="I1088" s="9"/>
      <c r="J1088" s="9"/>
      <c r="K1088" s="511"/>
      <c r="L1088" s="733"/>
      <c r="M1088" s="3"/>
      <c r="N1088" s="3"/>
      <c r="O1088" s="32"/>
    </row>
    <row r="1089" spans="1:15" ht="57" hidden="1" customHeight="1">
      <c r="A1089" s="25" t="s">
        <v>1561</v>
      </c>
      <c r="B1089" s="25" t="s">
        <v>1561</v>
      </c>
      <c r="C1089" s="26"/>
      <c r="D1089" s="7"/>
      <c r="E1089" s="33"/>
      <c r="F1089" s="16"/>
      <c r="G1089" s="16"/>
      <c r="H1089" s="17" t="s">
        <v>1380</v>
      </c>
      <c r="I1089" s="18"/>
      <c r="J1089" s="18"/>
      <c r="K1089" s="517" t="str">
        <f>"昨年1年間退職者 かつ 12月就業者（Q"&amp;$E$651&amp;"=１ &amp; Q"&amp;$E$231&amp;"=1-6)"</f>
        <v>昨年1年間退職者 かつ 12月就業者（Q59=１ &amp; Q17=1-6)</v>
      </c>
      <c r="L1089" s="527" t="str">
        <f>"退職1回以上 かつ 12月時点就業者(Q"&amp;$E$595&amp;"=3-9 &amp; Q"&amp;$E$231&amp;"=1-6)"</f>
        <v>退職1回以上 かつ 12月時点就業者(Q53=3-9 &amp; Q17=1-6)</v>
      </c>
      <c r="M1089" s="19"/>
      <c r="N1089" s="281"/>
      <c r="O1089" s="33"/>
    </row>
    <row r="1090" spans="1:15" ht="30" hidden="1">
      <c r="A1090" s="25" t="s">
        <v>1561</v>
      </c>
      <c r="B1090" s="25" t="s">
        <v>1561</v>
      </c>
      <c r="C1090" s="2" t="s">
        <v>1381</v>
      </c>
      <c r="D1090" s="7" t="s">
        <v>1048</v>
      </c>
      <c r="E1090" s="31">
        <f>E1084+1</f>
        <v>93</v>
      </c>
      <c r="F1090" s="27"/>
      <c r="G1090" s="27"/>
      <c r="H1090" s="29" t="s">
        <v>1412</v>
      </c>
      <c r="I1090" s="28"/>
      <c r="J1090" s="28"/>
      <c r="K1090" s="519" t="str">
        <f>"退職者（Q"&amp;$E$651&amp;"=１）"</f>
        <v>退職者（Q59=１）</v>
      </c>
      <c r="L1090" s="528" t="str">
        <f>"退職1回以上(Q"&amp;$E$595&amp;"=3-9)"</f>
        <v>退職1回以上(Q53=3-9)</v>
      </c>
      <c r="M1090" s="15"/>
      <c r="N1090" s="15"/>
      <c r="O1090" s="31">
        <v>90</v>
      </c>
    </row>
    <row r="1091" spans="1:15" hidden="1">
      <c r="A1091" s="25" t="s">
        <v>1561</v>
      </c>
      <c r="B1091" s="25" t="s">
        <v>1561</v>
      </c>
      <c r="C1091" s="26" t="s">
        <v>1477</v>
      </c>
      <c r="D1091" s="7"/>
      <c r="E1091" s="32"/>
      <c r="F1091" s="5"/>
      <c r="G1091" s="5"/>
      <c r="H1091" s="266" t="s">
        <v>1140</v>
      </c>
      <c r="I1091" s="8"/>
      <c r="J1091" s="8"/>
      <c r="K1091" s="513"/>
      <c r="L1091" s="529"/>
      <c r="M1091" s="4"/>
      <c r="N1091" s="4"/>
      <c r="O1091" s="32"/>
    </row>
    <row r="1092" spans="1:15" hidden="1">
      <c r="A1092" s="25" t="s">
        <v>1561</v>
      </c>
      <c r="B1092" s="25" t="s">
        <v>1561</v>
      </c>
      <c r="C1092" s="26" t="s">
        <v>25</v>
      </c>
      <c r="D1092" s="7"/>
      <c r="E1092" s="32"/>
      <c r="F1092" s="5" t="s">
        <v>285</v>
      </c>
      <c r="G1092" s="5" t="s">
        <v>35</v>
      </c>
      <c r="H1092" s="2" t="s">
        <v>1413</v>
      </c>
      <c r="I1092" s="9"/>
      <c r="J1092" s="9"/>
      <c r="K1092" s="511"/>
      <c r="L1092" s="733"/>
      <c r="M1092" s="3"/>
      <c r="N1092" s="3"/>
      <c r="O1092" s="32"/>
    </row>
    <row r="1093" spans="1:15" hidden="1">
      <c r="A1093" s="25" t="s">
        <v>1561</v>
      </c>
      <c r="B1093" s="25" t="s">
        <v>1561</v>
      </c>
      <c r="C1093" s="26"/>
      <c r="D1093" s="7"/>
      <c r="E1093" s="32"/>
      <c r="F1093" s="5" t="s">
        <v>285</v>
      </c>
      <c r="G1093" s="5" t="s">
        <v>170</v>
      </c>
      <c r="H1093" s="2" t="s">
        <v>1414</v>
      </c>
      <c r="I1093" s="9"/>
      <c r="J1093" s="9"/>
      <c r="K1093" s="511"/>
      <c r="L1093" s="733"/>
      <c r="M1093" s="3"/>
      <c r="N1093" s="3"/>
      <c r="O1093" s="32"/>
    </row>
    <row r="1094" spans="1:15" hidden="1">
      <c r="A1094" s="25" t="s">
        <v>1561</v>
      </c>
      <c r="B1094" s="25" t="s">
        <v>1561</v>
      </c>
      <c r="C1094" s="26"/>
      <c r="D1094" s="7"/>
      <c r="E1094" s="32"/>
      <c r="F1094" s="5"/>
      <c r="G1094" s="5" t="s">
        <v>9</v>
      </c>
      <c r="H1094" s="2" t="s">
        <v>1415</v>
      </c>
      <c r="I1094" s="9"/>
      <c r="J1094" s="9"/>
      <c r="K1094" s="511"/>
      <c r="L1094" s="733"/>
      <c r="M1094" s="3"/>
      <c r="N1094" s="3"/>
      <c r="O1094" s="32"/>
    </row>
    <row r="1095" spans="1:15" hidden="1">
      <c r="A1095" s="25" t="s">
        <v>1561</v>
      </c>
      <c r="B1095" s="25" t="s">
        <v>1561</v>
      </c>
      <c r="C1095" s="26"/>
      <c r="D1095" s="7"/>
      <c r="E1095" s="32"/>
      <c r="F1095" s="5"/>
      <c r="G1095" s="5" t="s">
        <v>36</v>
      </c>
      <c r="H1095" s="2" t="s">
        <v>1416</v>
      </c>
      <c r="I1095" s="9"/>
      <c r="J1095" s="9"/>
      <c r="K1095" s="511"/>
      <c r="L1095" s="733"/>
      <c r="M1095" s="3"/>
      <c r="N1095" s="3"/>
      <c r="O1095" s="32"/>
    </row>
    <row r="1096" spans="1:15" hidden="1">
      <c r="A1096" s="25" t="s">
        <v>1561</v>
      </c>
      <c r="B1096" s="25" t="s">
        <v>1561</v>
      </c>
      <c r="C1096" s="26"/>
      <c r="D1096" s="7"/>
      <c r="E1096" s="32"/>
      <c r="F1096" s="5"/>
      <c r="G1096" s="5" t="s">
        <v>37</v>
      </c>
      <c r="H1096" s="2" t="s">
        <v>1417</v>
      </c>
      <c r="I1096" s="9"/>
      <c r="J1096" s="9"/>
      <c r="K1096" s="511"/>
      <c r="L1096" s="733"/>
      <c r="M1096" s="3"/>
      <c r="N1096" s="3"/>
      <c r="O1096" s="32"/>
    </row>
    <row r="1097" spans="1:15" hidden="1">
      <c r="A1097" s="25" t="s">
        <v>1561</v>
      </c>
      <c r="B1097" s="25" t="s">
        <v>1561</v>
      </c>
      <c r="C1097" s="26"/>
      <c r="D1097" s="7"/>
      <c r="E1097" s="32"/>
      <c r="F1097" s="5"/>
      <c r="G1097" s="5" t="s">
        <v>38</v>
      </c>
      <c r="H1097" s="2" t="s">
        <v>1418</v>
      </c>
      <c r="I1097" s="9"/>
      <c r="J1097" s="9"/>
      <c r="K1097" s="511"/>
      <c r="L1097" s="733"/>
      <c r="M1097" s="3"/>
      <c r="N1097" s="3"/>
      <c r="O1097" s="32"/>
    </row>
    <row r="1098" spans="1:15" hidden="1">
      <c r="A1098" s="25" t="s">
        <v>1561</v>
      </c>
      <c r="B1098" s="25" t="s">
        <v>1561</v>
      </c>
      <c r="C1098" s="26"/>
      <c r="D1098" s="7"/>
      <c r="E1098" s="32"/>
      <c r="F1098" s="5"/>
      <c r="G1098" s="291" t="s">
        <v>15</v>
      </c>
      <c r="H1098" s="76" t="s">
        <v>2054</v>
      </c>
      <c r="I1098" s="703"/>
      <c r="J1098" s="703"/>
      <c r="K1098" s="525"/>
      <c r="L1098" s="737"/>
      <c r="M1098" s="76"/>
      <c r="N1098" s="76" t="s">
        <v>2051</v>
      </c>
      <c r="O1098" s="32"/>
    </row>
    <row r="1099" spans="1:15" hidden="1">
      <c r="A1099" s="25" t="s">
        <v>1561</v>
      </c>
      <c r="B1099" s="25" t="s">
        <v>1561</v>
      </c>
      <c r="C1099" s="26"/>
      <c r="D1099" s="7"/>
      <c r="E1099" s="32"/>
      <c r="F1099" s="5"/>
      <c r="G1099" s="5" t="s">
        <v>16</v>
      </c>
      <c r="H1099" s="2" t="s">
        <v>1419</v>
      </c>
      <c r="I1099" s="9"/>
      <c r="J1099" s="9"/>
      <c r="K1099" s="511"/>
      <c r="L1099" s="733"/>
      <c r="M1099" s="3"/>
      <c r="N1099" s="3"/>
      <c r="O1099" s="32"/>
    </row>
    <row r="1100" spans="1:15" hidden="1">
      <c r="A1100" s="25" t="s">
        <v>1561</v>
      </c>
      <c r="B1100" s="25" t="s">
        <v>1561</v>
      </c>
      <c r="C1100" s="26"/>
      <c r="D1100" s="7"/>
      <c r="E1100" s="32"/>
      <c r="F1100" s="5"/>
      <c r="G1100" s="291" t="s">
        <v>17</v>
      </c>
      <c r="H1100" s="76" t="s">
        <v>2052</v>
      </c>
      <c r="I1100" s="703"/>
      <c r="J1100" s="703"/>
      <c r="K1100" s="525"/>
      <c r="L1100" s="737"/>
      <c r="M1100" s="76"/>
      <c r="N1100" s="76" t="s">
        <v>2050</v>
      </c>
      <c r="O1100" s="32"/>
    </row>
    <row r="1101" spans="1:15" hidden="1">
      <c r="A1101" s="25" t="s">
        <v>1561</v>
      </c>
      <c r="B1101" s="25" t="s">
        <v>1561</v>
      </c>
      <c r="C1101" s="26"/>
      <c r="D1101" s="7"/>
      <c r="E1101" s="32"/>
      <c r="F1101" s="5"/>
      <c r="G1101" s="5" t="s">
        <v>9</v>
      </c>
      <c r="H1101" s="2" t="s">
        <v>1420</v>
      </c>
      <c r="I1101" s="9"/>
      <c r="J1101" s="9"/>
      <c r="K1101" s="511"/>
      <c r="L1101" s="733"/>
      <c r="M1101" s="3"/>
      <c r="N1101" s="3"/>
      <c r="O1101" s="32"/>
    </row>
    <row r="1102" spans="1:15" hidden="1">
      <c r="A1102" s="704" t="s">
        <v>2056</v>
      </c>
      <c r="B1102" s="704" t="s">
        <v>2056</v>
      </c>
      <c r="C1102" s="26"/>
      <c r="D1102" s="7"/>
      <c r="E1102" s="32"/>
      <c r="F1102" s="5"/>
      <c r="G1102" s="291" t="s">
        <v>42</v>
      </c>
      <c r="H1102" s="76" t="s">
        <v>2053</v>
      </c>
      <c r="I1102" s="9"/>
      <c r="J1102" s="9"/>
      <c r="K1102" s="511"/>
      <c r="L1102" s="512"/>
      <c r="M1102" s="3"/>
      <c r="N1102" s="76" t="s">
        <v>2051</v>
      </c>
      <c r="O1102" s="32"/>
    </row>
    <row r="1103" spans="1:15" hidden="1">
      <c r="A1103" s="25" t="s">
        <v>1561</v>
      </c>
      <c r="B1103" s="25" t="s">
        <v>1561</v>
      </c>
      <c r="C1103" s="26"/>
      <c r="D1103" s="7"/>
      <c r="E1103" s="32"/>
      <c r="F1103" s="5"/>
      <c r="G1103" s="5" t="s">
        <v>19</v>
      </c>
      <c r="H1103" s="2" t="s">
        <v>1421</v>
      </c>
      <c r="I1103" s="9"/>
      <c r="J1103" s="9"/>
      <c r="K1103" s="511"/>
      <c r="L1103" s="733"/>
      <c r="M1103" s="3"/>
      <c r="N1103" s="3"/>
      <c r="O1103" s="32"/>
    </row>
    <row r="1104" spans="1:15" hidden="1">
      <c r="A1104" s="25" t="s">
        <v>1561</v>
      </c>
      <c r="B1104" s="25" t="s">
        <v>1561</v>
      </c>
      <c r="C1104" s="26"/>
      <c r="D1104" s="7"/>
      <c r="E1104" s="32"/>
      <c r="F1104" s="5"/>
      <c r="G1104" s="5" t="s">
        <v>20</v>
      </c>
      <c r="H1104" s="2" t="s">
        <v>1422</v>
      </c>
      <c r="I1104" s="9"/>
      <c r="J1104" s="9"/>
      <c r="K1104" s="511"/>
      <c r="L1104" s="733"/>
      <c r="M1104" s="3"/>
      <c r="N1104" s="3"/>
      <c r="O1104" s="32"/>
    </row>
    <row r="1105" spans="1:15" hidden="1">
      <c r="A1105" s="25" t="s">
        <v>1561</v>
      </c>
      <c r="B1105" s="25" t="s">
        <v>1561</v>
      </c>
      <c r="C1105" s="26"/>
      <c r="D1105" s="7"/>
      <c r="E1105" s="32"/>
      <c r="F1105" s="5"/>
      <c r="G1105" s="5" t="s">
        <v>21</v>
      </c>
      <c r="H1105" s="2" t="s">
        <v>1423</v>
      </c>
      <c r="I1105" s="9"/>
      <c r="J1105" s="9"/>
      <c r="K1105" s="511"/>
      <c r="L1105" s="733"/>
      <c r="M1105" s="3"/>
      <c r="N1105" s="3"/>
      <c r="O1105" s="32"/>
    </row>
    <row r="1106" spans="1:15" hidden="1">
      <c r="A1106" s="25" t="s">
        <v>1561</v>
      </c>
      <c r="B1106" s="25" t="s">
        <v>1561</v>
      </c>
      <c r="C1106" s="26"/>
      <c r="D1106" s="7"/>
      <c r="E1106" s="32"/>
      <c r="F1106" s="5"/>
      <c r="G1106" s="5" t="s">
        <v>22</v>
      </c>
      <c r="H1106" s="2" t="s">
        <v>1424</v>
      </c>
      <c r="I1106" s="9"/>
      <c r="J1106" s="9"/>
      <c r="K1106" s="511"/>
      <c r="L1106" s="733"/>
      <c r="M1106" s="3"/>
      <c r="N1106" s="3"/>
      <c r="O1106" s="32"/>
    </row>
    <row r="1107" spans="1:15" hidden="1">
      <c r="A1107" s="25" t="s">
        <v>1561</v>
      </c>
      <c r="B1107" s="25" t="s">
        <v>1561</v>
      </c>
      <c r="C1107" s="26"/>
      <c r="D1107" s="7"/>
      <c r="E1107" s="32"/>
      <c r="F1107" s="5"/>
      <c r="G1107" s="5" t="s">
        <v>23</v>
      </c>
      <c r="H1107" s="2" t="s">
        <v>1425</v>
      </c>
      <c r="I1107" s="9"/>
      <c r="J1107" s="9"/>
      <c r="K1107" s="511"/>
      <c r="L1107" s="733"/>
      <c r="M1107" s="3"/>
      <c r="N1107" s="3"/>
      <c r="O1107" s="32"/>
    </row>
    <row r="1108" spans="1:15" hidden="1">
      <c r="A1108" s="25" t="s">
        <v>1561</v>
      </c>
      <c r="B1108" s="25" t="s">
        <v>1561</v>
      </c>
      <c r="C1108" s="26"/>
      <c r="D1108" s="7"/>
      <c r="E1108" s="32"/>
      <c r="F1108" s="5"/>
      <c r="G1108" s="5" t="s">
        <v>24</v>
      </c>
      <c r="H1108" s="2" t="s">
        <v>1426</v>
      </c>
      <c r="I1108" s="9"/>
      <c r="J1108" s="9"/>
      <c r="K1108" s="511"/>
      <c r="L1108" s="512"/>
      <c r="M1108" s="3"/>
      <c r="N1108" s="3"/>
      <c r="O1108" s="32"/>
    </row>
    <row r="1109" spans="1:15" hidden="1">
      <c r="A1109" s="25" t="s">
        <v>1561</v>
      </c>
      <c r="B1109" s="25" t="s">
        <v>1561</v>
      </c>
      <c r="C1109" s="26"/>
      <c r="D1109" s="7"/>
      <c r="E1109" s="32"/>
      <c r="F1109" s="5"/>
      <c r="G1109" s="5" t="s">
        <v>27</v>
      </c>
      <c r="H1109" s="2" t="s">
        <v>1427</v>
      </c>
      <c r="I1109" s="9"/>
      <c r="J1109" s="9"/>
      <c r="K1109" s="511"/>
      <c r="L1109" s="512"/>
      <c r="M1109" s="3"/>
      <c r="N1109" s="3"/>
      <c r="O1109" s="32"/>
    </row>
    <row r="1110" spans="1:15" hidden="1">
      <c r="A1110" s="25" t="s">
        <v>1561</v>
      </c>
      <c r="B1110" s="25" t="s">
        <v>1561</v>
      </c>
      <c r="C1110" s="26"/>
      <c r="D1110" s="7"/>
      <c r="E1110" s="32"/>
      <c r="F1110" s="5"/>
      <c r="G1110" s="5" t="s">
        <v>28</v>
      </c>
      <c r="H1110" s="2" t="s">
        <v>1428</v>
      </c>
      <c r="I1110" s="9"/>
      <c r="J1110" s="9"/>
      <c r="K1110" s="511"/>
      <c r="L1110" s="512"/>
      <c r="M1110" s="3"/>
      <c r="N1110" s="3"/>
      <c r="O1110" s="32"/>
    </row>
    <row r="1111" spans="1:15" hidden="1">
      <c r="A1111" s="25" t="s">
        <v>1561</v>
      </c>
      <c r="B1111" s="25" t="s">
        <v>1561</v>
      </c>
      <c r="C1111" s="26"/>
      <c r="D1111" s="7"/>
      <c r="E1111" s="32"/>
      <c r="F1111" s="5"/>
      <c r="G1111" s="5" t="s">
        <v>29</v>
      </c>
      <c r="H1111" s="2" t="s">
        <v>1429</v>
      </c>
      <c r="I1111" s="9"/>
      <c r="J1111" s="9"/>
      <c r="K1111" s="511"/>
      <c r="L1111" s="512"/>
      <c r="M1111" s="3"/>
      <c r="N1111" s="3"/>
      <c r="O1111" s="32"/>
    </row>
    <row r="1112" spans="1:15" hidden="1">
      <c r="A1112" s="25" t="s">
        <v>1561</v>
      </c>
      <c r="B1112" s="25" t="s">
        <v>1561</v>
      </c>
      <c r="C1112" s="26"/>
      <c r="D1112" s="7"/>
      <c r="E1112" s="32"/>
      <c r="F1112" s="5"/>
      <c r="G1112" s="5" t="s">
        <v>30</v>
      </c>
      <c r="H1112" s="2" t="s">
        <v>1430</v>
      </c>
      <c r="I1112" s="9"/>
      <c r="J1112" s="9"/>
      <c r="K1112" s="511"/>
      <c r="L1112" s="512"/>
      <c r="M1112" s="3"/>
      <c r="N1112" s="3"/>
      <c r="O1112" s="32"/>
    </row>
    <row r="1113" spans="1:15" hidden="1">
      <c r="A1113" s="25" t="s">
        <v>1561</v>
      </c>
      <c r="B1113" s="25" t="s">
        <v>1561</v>
      </c>
      <c r="C1113" s="26"/>
      <c r="D1113" s="7"/>
      <c r="E1113" s="32"/>
      <c r="F1113" s="5"/>
      <c r="G1113" s="5" t="s">
        <v>31</v>
      </c>
      <c r="H1113" s="2" t="s">
        <v>1431</v>
      </c>
      <c r="I1113" s="9"/>
      <c r="J1113" s="9"/>
      <c r="K1113" s="511"/>
      <c r="L1113" s="512"/>
      <c r="M1113" s="3"/>
      <c r="N1113" s="3"/>
      <c r="O1113" s="32"/>
    </row>
    <row r="1114" spans="1:15" hidden="1">
      <c r="A1114" s="704" t="s">
        <v>2056</v>
      </c>
      <c r="B1114" s="704" t="s">
        <v>2056</v>
      </c>
      <c r="C1114" s="702"/>
      <c r="D1114" s="705"/>
      <c r="E1114" s="708"/>
      <c r="F1114" s="291"/>
      <c r="G1114" s="291" t="s">
        <v>77</v>
      </c>
      <c r="H1114" s="76" t="s">
        <v>2165</v>
      </c>
      <c r="I1114" s="703"/>
      <c r="J1114" s="703"/>
      <c r="K1114" s="525"/>
      <c r="L1114" s="526"/>
      <c r="M1114" s="76"/>
      <c r="N1114" s="76" t="s">
        <v>2050</v>
      </c>
      <c r="O1114" s="32"/>
    </row>
    <row r="1115" spans="1:15" hidden="1">
      <c r="A1115" s="25" t="s">
        <v>1561</v>
      </c>
      <c r="B1115" s="25" t="s">
        <v>1561</v>
      </c>
      <c r="C1115" s="26"/>
      <c r="D1115" s="7"/>
      <c r="E1115" s="32"/>
      <c r="F1115" s="5"/>
      <c r="G1115" s="5" t="s">
        <v>79</v>
      </c>
      <c r="H1115" s="2" t="s">
        <v>1432</v>
      </c>
      <c r="I1115" s="9"/>
      <c r="J1115" s="9"/>
      <c r="K1115" s="511"/>
      <c r="L1115" s="512"/>
      <c r="M1115" s="3"/>
      <c r="N1115" s="3"/>
      <c r="O1115" s="32"/>
    </row>
    <row r="1116" spans="1:15" hidden="1">
      <c r="A1116" s="704" t="s">
        <v>2056</v>
      </c>
      <c r="B1116" s="704" t="s">
        <v>2056</v>
      </c>
      <c r="C1116" s="702"/>
      <c r="D1116" s="705"/>
      <c r="E1116" s="708"/>
      <c r="F1116" s="291"/>
      <c r="G1116" s="291" t="s">
        <v>81</v>
      </c>
      <c r="H1116" s="76" t="s">
        <v>2055</v>
      </c>
      <c r="I1116" s="703"/>
      <c r="J1116" s="703"/>
      <c r="K1116" s="525"/>
      <c r="L1116" s="526"/>
      <c r="M1116" s="76"/>
      <c r="N1116" s="76" t="s">
        <v>2050</v>
      </c>
      <c r="O1116" s="32"/>
    </row>
    <row r="1117" spans="1:15" hidden="1">
      <c r="A1117" s="25" t="s">
        <v>1561</v>
      </c>
      <c r="B1117" s="25" t="s">
        <v>1561</v>
      </c>
      <c r="C1117" s="26"/>
      <c r="D1117" s="7"/>
      <c r="E1117" s="32"/>
      <c r="F1117" s="5"/>
      <c r="G1117" s="5" t="s">
        <v>83</v>
      </c>
      <c r="H1117" s="2" t="s">
        <v>1433</v>
      </c>
      <c r="I1117" s="9"/>
      <c r="J1117" s="9"/>
      <c r="K1117" s="511"/>
      <c r="L1117" s="512"/>
      <c r="M1117" s="3"/>
      <c r="N1117" s="3"/>
      <c r="O1117" s="32"/>
    </row>
    <row r="1118" spans="1:15" hidden="1">
      <c r="A1118" s="25" t="s">
        <v>1561</v>
      </c>
      <c r="B1118" s="25" t="s">
        <v>1561</v>
      </c>
      <c r="C1118" s="26"/>
      <c r="D1118" s="7"/>
      <c r="E1118" s="32"/>
      <c r="F1118" s="5"/>
      <c r="G1118" s="5" t="s">
        <v>9</v>
      </c>
      <c r="H1118" s="2" t="s">
        <v>1434</v>
      </c>
      <c r="I1118" s="9"/>
      <c r="J1118" s="9"/>
      <c r="K1118" s="511"/>
      <c r="L1118" s="512"/>
      <c r="M1118" s="3"/>
      <c r="N1118" s="85"/>
      <c r="O1118" s="32"/>
    </row>
    <row r="1119" spans="1:15" hidden="1">
      <c r="A1119" s="25" t="s">
        <v>1561</v>
      </c>
      <c r="B1119" s="25" t="s">
        <v>1561</v>
      </c>
      <c r="C1119" s="26"/>
      <c r="D1119" s="7"/>
      <c r="E1119" s="32"/>
      <c r="F1119" s="5"/>
      <c r="G1119" s="5" t="s">
        <v>2057</v>
      </c>
      <c r="H1119" s="2" t="s">
        <v>1435</v>
      </c>
      <c r="I1119" s="9" t="s">
        <v>308</v>
      </c>
      <c r="J1119" s="9"/>
      <c r="K1119" s="511"/>
      <c r="L1119" s="512"/>
      <c r="M1119" s="3"/>
      <c r="N1119" s="273"/>
      <c r="O1119" s="32"/>
    </row>
    <row r="1120" spans="1:15" ht="24.75" hidden="1">
      <c r="A1120" s="25" t="s">
        <v>1561</v>
      </c>
      <c r="B1120" s="25" t="s">
        <v>1561</v>
      </c>
      <c r="C1120" s="307" t="s">
        <v>1578</v>
      </c>
      <c r="D1120" s="309"/>
      <c r="E1120" s="310"/>
      <c r="F1120" s="311"/>
      <c r="G1120" s="311"/>
      <c r="H1120" s="308"/>
      <c r="I1120" s="312"/>
      <c r="J1120" s="312"/>
      <c r="K1120" s="515"/>
      <c r="L1120" s="516"/>
      <c r="M1120" s="308"/>
      <c r="N1120" s="313"/>
      <c r="O1120" s="310"/>
    </row>
    <row r="1121" spans="1:15" ht="75" hidden="1">
      <c r="A1121" s="25" t="s">
        <v>988</v>
      </c>
      <c r="B1121" s="25" t="s">
        <v>1561</v>
      </c>
      <c r="C1121" s="26"/>
      <c r="D1121" s="7"/>
      <c r="E1121" s="33"/>
      <c r="F1121" s="16"/>
      <c r="G1121" s="16"/>
      <c r="H1121" s="17" t="s">
        <v>1833</v>
      </c>
      <c r="I1121" s="18"/>
      <c r="J1121" s="18"/>
      <c r="K1121" s="517" t="s">
        <v>1623</v>
      </c>
      <c r="L1121" s="739" t="s">
        <v>1659</v>
      </c>
      <c r="M1121" s="19"/>
      <c r="N1121" s="19" t="s">
        <v>1794</v>
      </c>
      <c r="O1121" s="33"/>
    </row>
    <row r="1122" spans="1:15" ht="90" hidden="1">
      <c r="A1122" s="25" t="s">
        <v>988</v>
      </c>
      <c r="B1122" s="25" t="s">
        <v>1561</v>
      </c>
      <c r="C1122" s="2" t="s">
        <v>26</v>
      </c>
      <c r="D1122" s="7" t="s">
        <v>172</v>
      </c>
      <c r="E1122" s="31">
        <f>E1090+1</f>
        <v>94</v>
      </c>
      <c r="F1122" s="27"/>
      <c r="G1122" s="27"/>
      <c r="H1122" s="15" t="s">
        <v>1818</v>
      </c>
      <c r="I1122" s="28"/>
      <c r="J1122" s="28"/>
      <c r="K1122" s="519" t="s">
        <v>1623</v>
      </c>
      <c r="L1122" s="735" t="str">
        <f>L1121</f>
        <v>1～5歳までの子どもを持つ女性(Q1=2&amp; Q10=1&amp;Q12いずれか=1-5）</v>
      </c>
      <c r="M1122" s="530"/>
      <c r="N1122" s="15"/>
      <c r="O1122" s="31">
        <v>91</v>
      </c>
    </row>
    <row r="1123" spans="1:15" hidden="1">
      <c r="A1123" s="25" t="s">
        <v>988</v>
      </c>
      <c r="B1123" s="25" t="s">
        <v>1561</v>
      </c>
      <c r="C1123" s="26"/>
      <c r="D1123" s="7"/>
      <c r="E1123" s="32"/>
      <c r="F1123" s="5"/>
      <c r="G1123" s="5"/>
      <c r="H1123" s="4" t="s">
        <v>0</v>
      </c>
      <c r="I1123" s="13"/>
      <c r="J1123" s="13"/>
      <c r="K1123" s="513"/>
      <c r="L1123" s="529"/>
      <c r="M1123" s="282"/>
      <c r="N1123" s="84"/>
      <c r="O1123" s="32"/>
    </row>
    <row r="1124" spans="1:15" hidden="1">
      <c r="A1124" s="25" t="s">
        <v>988</v>
      </c>
      <c r="B1124" s="25" t="s">
        <v>1561</v>
      </c>
      <c r="C1124" s="26"/>
      <c r="D1124" s="7"/>
      <c r="E1124" s="32"/>
      <c r="F1124" s="5"/>
      <c r="H1124" s="2" t="s">
        <v>1806</v>
      </c>
      <c r="I1124" s="9"/>
      <c r="J1124" s="9"/>
      <c r="K1124" s="511"/>
      <c r="L1124" s="733"/>
      <c r="M1124" s="283"/>
      <c r="N1124" s="3"/>
      <c r="O1124" s="32"/>
    </row>
    <row r="1125" spans="1:15" hidden="1">
      <c r="A1125" s="25" t="s">
        <v>988</v>
      </c>
      <c r="B1125" s="25" t="s">
        <v>1561</v>
      </c>
      <c r="C1125" s="26"/>
      <c r="D1125" s="7"/>
      <c r="E1125" s="32"/>
      <c r="F1125" s="5" t="s">
        <v>190</v>
      </c>
      <c r="G1125" s="5" t="s">
        <v>35</v>
      </c>
      <c r="H1125" s="2" t="s">
        <v>1436</v>
      </c>
      <c r="I1125" s="9"/>
      <c r="J1125" s="9"/>
      <c r="K1125" s="511"/>
      <c r="L1125" s="733"/>
      <c r="M1125" s="283"/>
      <c r="N1125" s="3"/>
      <c r="O1125" s="32"/>
    </row>
    <row r="1126" spans="1:15" hidden="1">
      <c r="A1126" s="25" t="s">
        <v>988</v>
      </c>
      <c r="B1126" s="25" t="s">
        <v>1561</v>
      </c>
      <c r="C1126" s="26"/>
      <c r="D1126" s="7"/>
      <c r="E1126" s="32"/>
      <c r="F1126" s="5" t="s">
        <v>190</v>
      </c>
      <c r="G1126" s="5" t="s">
        <v>170</v>
      </c>
      <c r="H1126" s="2" t="s">
        <v>1437</v>
      </c>
      <c r="I1126" s="9"/>
      <c r="J1126" s="9"/>
      <c r="K1126" s="511"/>
      <c r="L1126" s="733"/>
      <c r="M1126" s="283"/>
      <c r="N1126" s="3"/>
      <c r="O1126" s="32"/>
    </row>
    <row r="1127" spans="1:15" hidden="1">
      <c r="A1127" s="25" t="s">
        <v>988</v>
      </c>
      <c r="B1127" s="25" t="s">
        <v>1561</v>
      </c>
      <c r="C1127" s="26"/>
      <c r="D1127" s="7"/>
      <c r="E1127" s="32"/>
      <c r="F1127" s="5" t="s">
        <v>190</v>
      </c>
      <c r="G1127" s="5" t="s">
        <v>11</v>
      </c>
      <c r="H1127" s="2" t="s">
        <v>1438</v>
      </c>
      <c r="I1127" s="9"/>
      <c r="J1127" s="9"/>
      <c r="K1127" s="511"/>
      <c r="L1127" s="733"/>
      <c r="M1127" s="283"/>
      <c r="N1127" s="3"/>
      <c r="O1127" s="32"/>
    </row>
    <row r="1128" spans="1:15" ht="28.5" hidden="1">
      <c r="A1128" s="25" t="s">
        <v>988</v>
      </c>
      <c r="B1128" s="25" t="s">
        <v>1561</v>
      </c>
      <c r="C1128" s="2"/>
      <c r="D1128" s="7"/>
      <c r="E1128" s="32"/>
      <c r="F1128" s="5"/>
      <c r="G1128" s="5" t="s">
        <v>9</v>
      </c>
      <c r="H1128" s="2" t="s">
        <v>403</v>
      </c>
      <c r="I1128" s="24"/>
      <c r="J1128" s="24"/>
      <c r="K1128" s="511"/>
      <c r="L1128" s="733"/>
      <c r="M1128" s="3"/>
      <c r="N1128" s="533" t="s">
        <v>1439</v>
      </c>
      <c r="O1128" s="32"/>
    </row>
    <row r="1129" spans="1:15" hidden="1">
      <c r="A1129" s="25" t="s">
        <v>988</v>
      </c>
      <c r="B1129" s="25" t="s">
        <v>1561</v>
      </c>
      <c r="C1129" s="2"/>
      <c r="D1129" s="7"/>
      <c r="E1129" s="32"/>
      <c r="F1129" s="5"/>
      <c r="G1129" s="5" t="s">
        <v>177</v>
      </c>
      <c r="H1129" s="2" t="s">
        <v>1374</v>
      </c>
      <c r="I1129" s="24"/>
      <c r="J1129" s="24"/>
      <c r="K1129" s="511"/>
      <c r="L1129" s="733"/>
      <c r="M1129" s="3"/>
      <c r="N1129" s="533" t="s">
        <v>1440</v>
      </c>
      <c r="O1129" s="32"/>
    </row>
    <row r="1130" spans="1:15" hidden="1">
      <c r="A1130" s="25" t="s">
        <v>988</v>
      </c>
      <c r="B1130" s="25" t="s">
        <v>1561</v>
      </c>
      <c r="C1130" s="2"/>
      <c r="D1130" s="7"/>
      <c r="E1130" s="32"/>
      <c r="F1130" s="5"/>
      <c r="G1130" s="5" t="s">
        <v>193</v>
      </c>
      <c r="H1130" s="2" t="s">
        <v>218</v>
      </c>
      <c r="I1130" s="24"/>
      <c r="J1130" s="24"/>
      <c r="K1130" s="511"/>
      <c r="L1130" s="733"/>
      <c r="M1130" s="3"/>
      <c r="N1130" s="3" t="s">
        <v>1441</v>
      </c>
      <c r="O1130" s="32"/>
    </row>
    <row r="1131" spans="1:15" hidden="1">
      <c r="A1131" s="25" t="s">
        <v>988</v>
      </c>
      <c r="B1131" s="25" t="s">
        <v>1561</v>
      </c>
      <c r="C1131" s="2"/>
      <c r="D1131" s="7"/>
      <c r="E1131" s="32"/>
      <c r="F1131" s="5"/>
      <c r="G1131" s="5" t="s">
        <v>163</v>
      </c>
      <c r="H1131" s="2" t="s">
        <v>185</v>
      </c>
      <c r="I1131" s="24"/>
      <c r="J1131" s="24"/>
      <c r="K1131" s="511"/>
      <c r="L1131" s="733"/>
      <c r="M1131" s="3"/>
      <c r="N1131" s="3"/>
      <c r="O1131" s="32"/>
    </row>
    <row r="1132" spans="1:15" hidden="1">
      <c r="A1132" s="25" t="s">
        <v>988</v>
      </c>
      <c r="B1132" s="25" t="s">
        <v>1561</v>
      </c>
      <c r="C1132" s="2"/>
      <c r="D1132" s="7"/>
      <c r="E1132" s="32"/>
      <c r="F1132" s="5"/>
      <c r="G1132" s="5" t="s">
        <v>164</v>
      </c>
      <c r="H1132" s="2" t="s">
        <v>1375</v>
      </c>
      <c r="I1132" s="24"/>
      <c r="J1132" s="24"/>
      <c r="K1132" s="511"/>
      <c r="L1132" s="733"/>
      <c r="M1132" s="3"/>
      <c r="N1132" s="3"/>
      <c r="O1132" s="32"/>
    </row>
    <row r="1133" spans="1:15" hidden="1">
      <c r="A1133" s="25" t="s">
        <v>988</v>
      </c>
      <c r="B1133" s="25" t="s">
        <v>1561</v>
      </c>
      <c r="C1133" s="2"/>
      <c r="D1133" s="7"/>
      <c r="E1133" s="32"/>
      <c r="F1133" s="5"/>
      <c r="G1133" s="5" t="s">
        <v>165</v>
      </c>
      <c r="H1133" s="2" t="s">
        <v>404</v>
      </c>
      <c r="I1133" s="24"/>
      <c r="J1133" s="24"/>
      <c r="K1133" s="511"/>
      <c r="L1133" s="733"/>
      <c r="M1133" s="3"/>
      <c r="N1133" s="3"/>
      <c r="O1133" s="32"/>
    </row>
    <row r="1134" spans="1:15" hidden="1">
      <c r="A1134" s="25" t="s">
        <v>988</v>
      </c>
      <c r="B1134" s="25" t="s">
        <v>1561</v>
      </c>
      <c r="C1134" s="2"/>
      <c r="D1134" s="7"/>
      <c r="E1134" s="32"/>
      <c r="F1134" s="5"/>
      <c r="G1134" s="5" t="s">
        <v>9</v>
      </c>
      <c r="H1134" s="2"/>
      <c r="I1134" s="24"/>
      <c r="J1134" s="24"/>
      <c r="K1134" s="511"/>
      <c r="L1134" s="733"/>
      <c r="M1134" s="3"/>
      <c r="N1134" s="3"/>
      <c r="O1134" s="32"/>
    </row>
    <row r="1135" spans="1:15" hidden="1">
      <c r="A1135" s="25" t="s">
        <v>988</v>
      </c>
      <c r="B1135" s="25" t="s">
        <v>1561</v>
      </c>
      <c r="C1135" s="2"/>
      <c r="D1135" s="7"/>
      <c r="E1135" s="32"/>
      <c r="F1135" s="5"/>
      <c r="G1135" s="5" t="s">
        <v>1376</v>
      </c>
      <c r="H1135" s="2" t="s">
        <v>180</v>
      </c>
      <c r="I1135" s="24"/>
      <c r="J1135" s="24"/>
      <c r="K1135" s="511"/>
      <c r="L1135" s="733"/>
      <c r="M1135" s="3"/>
      <c r="N1135" s="3"/>
      <c r="O1135" s="32"/>
    </row>
    <row r="1136" spans="1:15" ht="30" hidden="1">
      <c r="A1136" s="25" t="s">
        <v>988</v>
      </c>
      <c r="B1136" s="25" t="s">
        <v>1561</v>
      </c>
      <c r="C1136" s="2"/>
      <c r="D1136" s="7"/>
      <c r="E1136" s="32"/>
      <c r="F1136" s="5"/>
      <c r="G1136" s="5" t="s">
        <v>42</v>
      </c>
      <c r="H1136" s="3" t="s">
        <v>2021</v>
      </c>
      <c r="I1136" s="24"/>
      <c r="J1136" s="24"/>
      <c r="K1136" s="634"/>
      <c r="L1136" s="697"/>
      <c r="M1136" s="3"/>
      <c r="N1136" s="3" t="s">
        <v>1860</v>
      </c>
      <c r="O1136" s="32"/>
    </row>
    <row r="1137" spans="1:15" hidden="1">
      <c r="A1137" s="25" t="s">
        <v>988</v>
      </c>
      <c r="B1137" s="25" t="s">
        <v>1561</v>
      </c>
      <c r="C1137" s="26"/>
      <c r="D1137" s="7"/>
      <c r="E1137" s="32"/>
      <c r="F1137" s="5"/>
      <c r="G1137" s="5" t="s">
        <v>59</v>
      </c>
      <c r="H1137" s="2" t="s">
        <v>1442</v>
      </c>
      <c r="I1137" s="9"/>
      <c r="J1137" s="9"/>
      <c r="K1137" s="511"/>
      <c r="L1137" s="733"/>
      <c r="M1137" s="283"/>
      <c r="N1137" s="3"/>
      <c r="O1137" s="32"/>
    </row>
    <row r="1138" spans="1:15" hidden="1">
      <c r="A1138" s="25" t="s">
        <v>988</v>
      </c>
      <c r="B1138" s="25" t="s">
        <v>1561</v>
      </c>
      <c r="C1138" s="26"/>
      <c r="D1138" s="7"/>
      <c r="E1138" s="32"/>
      <c r="F1138" s="5"/>
      <c r="G1138" s="5" t="s">
        <v>178</v>
      </c>
      <c r="H1138" s="2" t="s">
        <v>1443</v>
      </c>
      <c r="I1138" s="9"/>
      <c r="J1138" s="9"/>
      <c r="K1138" s="511"/>
      <c r="L1138" s="733"/>
      <c r="M1138" s="283"/>
      <c r="N1138" s="269"/>
      <c r="O1138" s="32"/>
    </row>
    <row r="1139" spans="1:15" ht="57" hidden="1" customHeight="1">
      <c r="A1139" s="25" t="s">
        <v>988</v>
      </c>
      <c r="B1139" s="25" t="s">
        <v>1561</v>
      </c>
      <c r="C1139" s="2" t="s">
        <v>26</v>
      </c>
      <c r="D1139" s="7" t="s">
        <v>227</v>
      </c>
      <c r="E1139" s="31">
        <f>E1122+1</f>
        <v>95</v>
      </c>
      <c r="F1139" s="27"/>
      <c r="G1139" s="27"/>
      <c r="H1139" s="15" t="s">
        <v>1823</v>
      </c>
      <c r="I1139" s="28"/>
      <c r="J1139" s="28"/>
      <c r="K1139" s="519" t="s">
        <v>1623</v>
      </c>
      <c r="L1139" s="735" t="str">
        <f>"前問で「妊娠時点」で働いていたひと(Q"&amp;E1122&amp;"(1)=1-7)"</f>
        <v>前問で「妊娠時点」で働いていたひと(Q94(1)=1-7)</v>
      </c>
      <c r="M1139" s="530"/>
      <c r="N1139" s="284"/>
      <c r="O1139" s="31">
        <v>92</v>
      </c>
    </row>
    <row r="1140" spans="1:15" hidden="1">
      <c r="A1140" s="25" t="s">
        <v>988</v>
      </c>
      <c r="B1140" s="25" t="s">
        <v>1561</v>
      </c>
      <c r="C1140" s="26"/>
      <c r="D1140" s="7"/>
      <c r="E1140" s="32"/>
      <c r="F1140" s="5"/>
      <c r="G1140" s="5"/>
      <c r="H1140" s="4" t="s">
        <v>173</v>
      </c>
      <c r="I1140" s="13"/>
      <c r="J1140" s="13"/>
      <c r="K1140" s="513"/>
      <c r="L1140" s="529"/>
      <c r="M1140" s="14"/>
      <c r="N1140" s="84"/>
      <c r="O1140" s="32"/>
    </row>
    <row r="1141" spans="1:15" hidden="1">
      <c r="A1141" s="25" t="s">
        <v>988</v>
      </c>
      <c r="B1141" s="25" t="s">
        <v>1561</v>
      </c>
      <c r="C1141" s="26"/>
      <c r="D1141" s="7"/>
      <c r="E1141" s="32"/>
      <c r="F1141" s="5"/>
      <c r="G1141" s="5" t="s">
        <v>36</v>
      </c>
      <c r="H1141" s="2" t="s">
        <v>1792</v>
      </c>
      <c r="I1141" s="9"/>
      <c r="J1141" s="9"/>
      <c r="K1141" s="511"/>
      <c r="L1141" s="733"/>
      <c r="M1141" s="3"/>
      <c r="N1141" s="3"/>
      <c r="O1141" s="32"/>
    </row>
    <row r="1142" spans="1:15" ht="30" hidden="1">
      <c r="A1142" s="25" t="s">
        <v>988</v>
      </c>
      <c r="B1142" s="25" t="s">
        <v>1561</v>
      </c>
      <c r="C1142" s="26"/>
      <c r="D1142" s="7"/>
      <c r="E1142" s="32"/>
      <c r="F1142" s="5"/>
      <c r="G1142" s="5" t="s">
        <v>37</v>
      </c>
      <c r="H1142" s="2" t="s">
        <v>1793</v>
      </c>
      <c r="I1142" s="9"/>
      <c r="J1142" s="9"/>
      <c r="K1142" s="511"/>
      <c r="L1142" s="733"/>
      <c r="M1142" s="3"/>
      <c r="N1142" s="3"/>
      <c r="O1142" s="32"/>
    </row>
    <row r="1143" spans="1:15" hidden="1">
      <c r="A1143" s="25" t="s">
        <v>988</v>
      </c>
      <c r="B1143" s="25" t="s">
        <v>1561</v>
      </c>
      <c r="C1143" s="26"/>
      <c r="D1143" s="7"/>
      <c r="E1143" s="32"/>
      <c r="F1143" s="5"/>
      <c r="G1143" s="5" t="s">
        <v>14</v>
      </c>
      <c r="H1143" s="2" t="s">
        <v>408</v>
      </c>
      <c r="I1143" s="9"/>
      <c r="J1143" s="9"/>
      <c r="K1143" s="511"/>
      <c r="L1143" s="512"/>
      <c r="M1143" s="283"/>
      <c r="N1143" s="2" t="s">
        <v>1444</v>
      </c>
      <c r="O1143" s="32"/>
    </row>
    <row r="1144" spans="1:15" hidden="1">
      <c r="A1144" s="25" t="s">
        <v>988</v>
      </c>
      <c r="B1144" s="25" t="s">
        <v>1561</v>
      </c>
      <c r="C1144" s="26"/>
      <c r="D1144" s="7"/>
      <c r="E1144" s="32"/>
      <c r="F1144" s="5"/>
      <c r="G1144" s="5" t="s">
        <v>15</v>
      </c>
      <c r="H1144" s="2" t="s">
        <v>409</v>
      </c>
      <c r="I1144" s="9"/>
      <c r="J1144" s="9" t="s">
        <v>8</v>
      </c>
      <c r="K1144" s="511"/>
      <c r="L1144" s="512"/>
      <c r="M1144" s="283"/>
      <c r="N1144" s="2" t="s">
        <v>1445</v>
      </c>
      <c r="O1144" s="32"/>
    </row>
    <row r="1145" spans="1:15" ht="60" hidden="1">
      <c r="A1145" s="25" t="s">
        <v>1561</v>
      </c>
      <c r="B1145" s="25" t="s">
        <v>988</v>
      </c>
      <c r="C1145" s="26"/>
      <c r="D1145" s="7"/>
      <c r="E1145" s="33"/>
      <c r="F1145" s="16"/>
      <c r="G1145" s="16"/>
      <c r="H1145" s="17" t="s">
        <v>1648</v>
      </c>
      <c r="I1145" s="18"/>
      <c r="J1145" s="18"/>
      <c r="K1145" s="738" t="s">
        <v>1655</v>
      </c>
      <c r="L1145" s="518" t="s">
        <v>1623</v>
      </c>
      <c r="M1145" s="19"/>
      <c r="N1145" s="19" t="s">
        <v>1795</v>
      </c>
      <c r="O1145" s="33"/>
    </row>
    <row r="1146" spans="1:15" ht="75" hidden="1">
      <c r="A1146" s="25" t="s">
        <v>1561</v>
      </c>
      <c r="B1146" s="25" t="s">
        <v>988</v>
      </c>
      <c r="C1146" s="2" t="s">
        <v>26</v>
      </c>
      <c r="D1146" s="7" t="s">
        <v>172</v>
      </c>
      <c r="E1146" s="31">
        <f>E1139+1</f>
        <v>96</v>
      </c>
      <c r="F1146" s="27"/>
      <c r="G1146" s="27"/>
      <c r="H1146" s="15" t="s">
        <v>1649</v>
      </c>
      <c r="I1146" s="28"/>
      <c r="J1146" s="28"/>
      <c r="K1146" s="734" t="str">
        <f>K1145</f>
        <v>1歳の子どもを持つ女性(Q1=2 &amp; Q10=1＆Q12いずれか=1）</v>
      </c>
      <c r="L1146" s="520" t="str">
        <f>L1145</f>
        <v>表示しない</v>
      </c>
      <c r="M1146" s="530"/>
      <c r="N1146" s="15"/>
      <c r="O1146" s="31">
        <v>93</v>
      </c>
    </row>
    <row r="1147" spans="1:15" hidden="1">
      <c r="A1147" s="25" t="s">
        <v>1561</v>
      </c>
      <c r="B1147" s="25" t="s">
        <v>988</v>
      </c>
      <c r="C1147" s="26"/>
      <c r="D1147" s="7"/>
      <c r="E1147" s="32"/>
      <c r="F1147" s="5"/>
      <c r="G1147" s="5"/>
      <c r="H1147" s="4" t="s">
        <v>0</v>
      </c>
      <c r="I1147" s="13"/>
      <c r="J1147" s="13"/>
      <c r="K1147" s="534"/>
      <c r="L1147" s="514"/>
      <c r="M1147" s="282"/>
      <c r="N1147" s="84"/>
      <c r="O1147" s="32"/>
    </row>
    <row r="1148" spans="1:15" hidden="1">
      <c r="A1148" s="25" t="s">
        <v>1561</v>
      </c>
      <c r="B1148" s="25" t="s">
        <v>988</v>
      </c>
      <c r="C1148" s="26"/>
      <c r="D1148" s="7"/>
      <c r="E1148" s="32"/>
      <c r="F1148" s="5"/>
      <c r="H1148" s="2" t="s">
        <v>1650</v>
      </c>
      <c r="I1148" s="9"/>
      <c r="J1148" s="9"/>
      <c r="K1148" s="732"/>
      <c r="L1148" s="512"/>
      <c r="M1148" s="283"/>
      <c r="N1148" s="3"/>
      <c r="O1148" s="32"/>
    </row>
    <row r="1149" spans="1:15" hidden="1">
      <c r="A1149" s="25" t="s">
        <v>1561</v>
      </c>
      <c r="B1149" s="25" t="s">
        <v>988</v>
      </c>
      <c r="C1149" s="26"/>
      <c r="D1149" s="7"/>
      <c r="E1149" s="32"/>
      <c r="F1149" s="5" t="s">
        <v>190</v>
      </c>
      <c r="G1149" s="5" t="s">
        <v>35</v>
      </c>
      <c r="H1149" s="2" t="s">
        <v>1436</v>
      </c>
      <c r="I1149" s="9"/>
      <c r="J1149" s="9"/>
      <c r="K1149" s="732"/>
      <c r="L1149" s="512"/>
      <c r="M1149" s="283"/>
      <c r="N1149" s="3"/>
      <c r="O1149" s="32"/>
    </row>
    <row r="1150" spans="1:15" hidden="1">
      <c r="A1150" s="25" t="s">
        <v>1561</v>
      </c>
      <c r="B1150" s="25" t="s">
        <v>988</v>
      </c>
      <c r="C1150" s="26"/>
      <c r="D1150" s="7"/>
      <c r="E1150" s="32"/>
      <c r="F1150" s="5" t="s">
        <v>190</v>
      </c>
      <c r="G1150" s="5" t="s">
        <v>170</v>
      </c>
      <c r="H1150" s="2" t="s">
        <v>1437</v>
      </c>
      <c r="I1150" s="9"/>
      <c r="J1150" s="9"/>
      <c r="K1150" s="732"/>
      <c r="L1150" s="512"/>
      <c r="M1150" s="283"/>
      <c r="N1150" s="3"/>
      <c r="O1150" s="32"/>
    </row>
    <row r="1151" spans="1:15" hidden="1">
      <c r="A1151" s="25" t="s">
        <v>1561</v>
      </c>
      <c r="B1151" s="25" t="s">
        <v>988</v>
      </c>
      <c r="C1151" s="26"/>
      <c r="D1151" s="7"/>
      <c r="E1151" s="32"/>
      <c r="F1151" s="5" t="s">
        <v>190</v>
      </c>
      <c r="G1151" s="5" t="s">
        <v>11</v>
      </c>
      <c r="H1151" s="2" t="s">
        <v>1438</v>
      </c>
      <c r="I1151" s="9"/>
      <c r="J1151" s="9"/>
      <c r="K1151" s="732"/>
      <c r="L1151" s="512"/>
      <c r="M1151" s="283"/>
      <c r="N1151" s="3"/>
      <c r="O1151" s="32"/>
    </row>
    <row r="1152" spans="1:15" hidden="1">
      <c r="A1152" s="25" t="s">
        <v>1561</v>
      </c>
      <c r="B1152" s="25" t="s">
        <v>988</v>
      </c>
      <c r="C1152" s="2"/>
      <c r="D1152" s="7"/>
      <c r="E1152" s="32"/>
      <c r="F1152" s="5"/>
      <c r="G1152" s="5" t="s">
        <v>9</v>
      </c>
      <c r="H1152" s="2" t="s">
        <v>403</v>
      </c>
      <c r="I1152" s="24"/>
      <c r="J1152" s="24"/>
      <c r="K1152" s="732"/>
      <c r="L1152" s="512"/>
      <c r="M1152" s="3"/>
      <c r="N1152" s="533"/>
      <c r="O1152" s="32"/>
    </row>
    <row r="1153" spans="1:15" hidden="1">
      <c r="A1153" s="25" t="s">
        <v>1561</v>
      </c>
      <c r="B1153" s="25" t="s">
        <v>988</v>
      </c>
      <c r="C1153" s="2"/>
      <c r="D1153" s="7"/>
      <c r="E1153" s="32"/>
      <c r="F1153" s="5"/>
      <c r="G1153" s="5" t="s">
        <v>177</v>
      </c>
      <c r="H1153" s="2" t="s">
        <v>1374</v>
      </c>
      <c r="I1153" s="24"/>
      <c r="J1153" s="24"/>
      <c r="K1153" s="732"/>
      <c r="L1153" s="512"/>
      <c r="M1153" s="3"/>
      <c r="N1153" s="533"/>
      <c r="O1153" s="32"/>
    </row>
    <row r="1154" spans="1:15" hidden="1">
      <c r="A1154" s="25" t="s">
        <v>1561</v>
      </c>
      <c r="B1154" s="25" t="s">
        <v>988</v>
      </c>
      <c r="C1154" s="2"/>
      <c r="D1154" s="7"/>
      <c r="E1154" s="32"/>
      <c r="F1154" s="5"/>
      <c r="G1154" s="5" t="s">
        <v>193</v>
      </c>
      <c r="H1154" s="2" t="s">
        <v>218</v>
      </c>
      <c r="I1154" s="24"/>
      <c r="J1154" s="24"/>
      <c r="K1154" s="732"/>
      <c r="L1154" s="512"/>
      <c r="M1154" s="3"/>
      <c r="N1154" s="3"/>
      <c r="O1154" s="32"/>
    </row>
    <row r="1155" spans="1:15" hidden="1">
      <c r="A1155" s="25" t="s">
        <v>1561</v>
      </c>
      <c r="B1155" s="25" t="s">
        <v>988</v>
      </c>
      <c r="C1155" s="2"/>
      <c r="D1155" s="7"/>
      <c r="E1155" s="32"/>
      <c r="F1155" s="5"/>
      <c r="G1155" s="5" t="s">
        <v>163</v>
      </c>
      <c r="H1155" s="2" t="s">
        <v>185</v>
      </c>
      <c r="I1155" s="24"/>
      <c r="J1155" s="24"/>
      <c r="K1155" s="732"/>
      <c r="L1155" s="512"/>
      <c r="M1155" s="3"/>
      <c r="N1155" s="3"/>
      <c r="O1155" s="32"/>
    </row>
    <row r="1156" spans="1:15" hidden="1">
      <c r="A1156" s="25" t="s">
        <v>1561</v>
      </c>
      <c r="B1156" s="25" t="s">
        <v>988</v>
      </c>
      <c r="C1156" s="2"/>
      <c r="D1156" s="7"/>
      <c r="E1156" s="32"/>
      <c r="F1156" s="5"/>
      <c r="G1156" s="5" t="s">
        <v>164</v>
      </c>
      <c r="H1156" s="2" t="s">
        <v>1375</v>
      </c>
      <c r="I1156" s="24"/>
      <c r="J1156" s="24"/>
      <c r="K1156" s="732"/>
      <c r="L1156" s="512"/>
      <c r="M1156" s="3"/>
      <c r="N1156" s="3"/>
      <c r="O1156" s="32"/>
    </row>
    <row r="1157" spans="1:15" hidden="1">
      <c r="A1157" s="25" t="s">
        <v>1561</v>
      </c>
      <c r="B1157" s="25" t="s">
        <v>988</v>
      </c>
      <c r="C1157" s="2"/>
      <c r="D1157" s="7"/>
      <c r="E1157" s="32"/>
      <c r="F1157" s="5"/>
      <c r="G1157" s="5" t="s">
        <v>165</v>
      </c>
      <c r="H1157" s="2" t="s">
        <v>404</v>
      </c>
      <c r="I1157" s="24"/>
      <c r="J1157" s="24"/>
      <c r="K1157" s="732"/>
      <c r="L1157" s="512"/>
      <c r="M1157" s="3"/>
      <c r="N1157" s="3"/>
      <c r="O1157" s="32"/>
    </row>
    <row r="1158" spans="1:15" hidden="1">
      <c r="A1158" s="25" t="s">
        <v>1561</v>
      </c>
      <c r="B1158" s="25" t="s">
        <v>988</v>
      </c>
      <c r="C1158" s="2"/>
      <c r="D1158" s="7"/>
      <c r="E1158" s="32"/>
      <c r="F1158" s="5"/>
      <c r="G1158" s="5" t="s">
        <v>9</v>
      </c>
      <c r="H1158" s="2"/>
      <c r="I1158" s="24"/>
      <c r="J1158" s="24"/>
      <c r="K1158" s="732"/>
      <c r="L1158" s="512"/>
      <c r="M1158" s="3"/>
      <c r="N1158" s="3"/>
      <c r="O1158" s="32"/>
    </row>
    <row r="1159" spans="1:15" hidden="1">
      <c r="A1159" s="25" t="s">
        <v>1561</v>
      </c>
      <c r="B1159" s="25" t="s">
        <v>988</v>
      </c>
      <c r="C1159" s="2"/>
      <c r="D1159" s="7"/>
      <c r="E1159" s="32"/>
      <c r="F1159" s="5"/>
      <c r="G1159" s="5" t="s">
        <v>1376</v>
      </c>
      <c r="H1159" s="2" t="s">
        <v>180</v>
      </c>
      <c r="I1159" s="24"/>
      <c r="J1159" s="24"/>
      <c r="K1159" s="732"/>
      <c r="L1159" s="512"/>
      <c r="M1159" s="3"/>
      <c r="N1159" s="3"/>
      <c r="O1159" s="32"/>
    </row>
    <row r="1160" spans="1:15" ht="30" hidden="1">
      <c r="A1160" s="25" t="s">
        <v>1561</v>
      </c>
      <c r="B1160" s="25" t="s">
        <v>988</v>
      </c>
      <c r="C1160" s="2"/>
      <c r="D1160" s="7"/>
      <c r="E1160" s="32"/>
      <c r="F1160" s="5"/>
      <c r="G1160" s="5" t="s">
        <v>42</v>
      </c>
      <c r="H1160" s="3" t="s">
        <v>2021</v>
      </c>
      <c r="I1160" s="24"/>
      <c r="J1160" s="24"/>
      <c r="K1160" s="698"/>
      <c r="L1160" s="635"/>
      <c r="M1160" s="3"/>
      <c r="N1160" s="3" t="s">
        <v>1860</v>
      </c>
      <c r="O1160" s="32"/>
    </row>
    <row r="1161" spans="1:15" hidden="1">
      <c r="A1161" s="25" t="s">
        <v>1561</v>
      </c>
      <c r="B1161" s="25" t="s">
        <v>988</v>
      </c>
      <c r="C1161" s="26"/>
      <c r="D1161" s="7"/>
      <c r="E1161" s="32"/>
      <c r="F1161" s="5"/>
      <c r="G1161" s="5" t="s">
        <v>59</v>
      </c>
      <c r="H1161" s="2" t="s">
        <v>1442</v>
      </c>
      <c r="I1161" s="9"/>
      <c r="J1161" s="9"/>
      <c r="K1161" s="732"/>
      <c r="L1161" s="512"/>
      <c r="M1161" s="283"/>
      <c r="N1161" s="3"/>
      <c r="O1161" s="32"/>
    </row>
    <row r="1162" spans="1:15" hidden="1">
      <c r="A1162" s="25" t="s">
        <v>1561</v>
      </c>
      <c r="B1162" s="25" t="s">
        <v>988</v>
      </c>
      <c r="C1162" s="26"/>
      <c r="D1162" s="7"/>
      <c r="E1162" s="32"/>
      <c r="F1162" s="5"/>
      <c r="G1162" s="5" t="s">
        <v>178</v>
      </c>
      <c r="H1162" s="2" t="s">
        <v>1443</v>
      </c>
      <c r="I1162" s="9"/>
      <c r="J1162" s="9"/>
      <c r="K1162" s="732"/>
      <c r="L1162" s="512"/>
      <c r="M1162" s="283"/>
      <c r="N1162" s="269"/>
      <c r="O1162" s="32"/>
    </row>
    <row r="1163" spans="1:15" ht="57" hidden="1" customHeight="1">
      <c r="A1163" s="25" t="s">
        <v>1561</v>
      </c>
      <c r="B1163" s="25" t="s">
        <v>988</v>
      </c>
      <c r="C1163" s="2" t="s">
        <v>26</v>
      </c>
      <c r="D1163" s="7" t="s">
        <v>227</v>
      </c>
      <c r="E1163" s="31">
        <f>E1146+1</f>
        <v>97</v>
      </c>
      <c r="F1163" s="27"/>
      <c r="G1163" s="27"/>
      <c r="H1163" s="15" t="s">
        <v>1651</v>
      </c>
      <c r="I1163" s="28"/>
      <c r="J1163" s="28"/>
      <c r="K1163" s="734" t="str">
        <f>"前問で「妊娠時点」で働いていたひと(Q"&amp;E1146&amp;"(1)=1-7)"</f>
        <v>前問で「妊娠時点」で働いていたひと(Q96(1)=1-7)</v>
      </c>
      <c r="L1163" s="520" t="s">
        <v>1623</v>
      </c>
      <c r="M1163" s="530"/>
      <c r="N1163" s="284"/>
      <c r="O1163" s="31">
        <v>94</v>
      </c>
    </row>
    <row r="1164" spans="1:15" hidden="1">
      <c r="A1164" s="25" t="s">
        <v>1561</v>
      </c>
      <c r="B1164" s="25" t="s">
        <v>988</v>
      </c>
      <c r="C1164" s="26"/>
      <c r="D1164" s="7"/>
      <c r="E1164" s="32"/>
      <c r="F1164" s="5"/>
      <c r="G1164" s="5"/>
      <c r="H1164" s="4" t="s">
        <v>173</v>
      </c>
      <c r="I1164" s="13"/>
      <c r="J1164" s="13"/>
      <c r="K1164" s="534"/>
      <c r="L1164" s="514"/>
      <c r="M1164" s="14"/>
      <c r="N1164" s="84"/>
      <c r="O1164" s="32"/>
    </row>
    <row r="1165" spans="1:15" hidden="1">
      <c r="A1165" s="25" t="s">
        <v>1561</v>
      </c>
      <c r="B1165" s="25" t="s">
        <v>988</v>
      </c>
      <c r="C1165" s="26"/>
      <c r="D1165" s="7"/>
      <c r="E1165" s="32"/>
      <c r="F1165" s="5"/>
      <c r="G1165" s="5" t="s">
        <v>36</v>
      </c>
      <c r="H1165" s="2" t="s">
        <v>1792</v>
      </c>
      <c r="I1165" s="9"/>
      <c r="J1165" s="9"/>
      <c r="K1165" s="732"/>
      <c r="L1165" s="512"/>
      <c r="M1165" s="3"/>
      <c r="N1165" s="3" t="s">
        <v>1796</v>
      </c>
      <c r="O1165" s="32"/>
    </row>
    <row r="1166" spans="1:15" ht="30" hidden="1">
      <c r="A1166" s="25" t="s">
        <v>1561</v>
      </c>
      <c r="B1166" s="25" t="s">
        <v>988</v>
      </c>
      <c r="C1166" s="26"/>
      <c r="D1166" s="7"/>
      <c r="E1166" s="32"/>
      <c r="F1166" s="5"/>
      <c r="G1166" s="5" t="s">
        <v>37</v>
      </c>
      <c r="H1166" s="2" t="s">
        <v>1793</v>
      </c>
      <c r="I1166" s="9"/>
      <c r="J1166" s="9"/>
      <c r="K1166" s="732"/>
      <c r="L1166" s="512"/>
      <c r="M1166" s="3"/>
      <c r="N1166" s="3" t="s">
        <v>1796</v>
      </c>
      <c r="O1166" s="32"/>
    </row>
    <row r="1167" spans="1:15" hidden="1">
      <c r="A1167" s="25" t="s">
        <v>1561</v>
      </c>
      <c r="B1167" s="25" t="s">
        <v>988</v>
      </c>
      <c r="C1167" s="26"/>
      <c r="D1167" s="7"/>
      <c r="E1167" s="32"/>
      <c r="F1167" s="5"/>
      <c r="G1167" s="5" t="s">
        <v>14</v>
      </c>
      <c r="H1167" s="2" t="s">
        <v>408</v>
      </c>
      <c r="I1167" s="9"/>
      <c r="J1167" s="9"/>
      <c r="K1167" s="732"/>
      <c r="L1167" s="512"/>
      <c r="M1167" s="283"/>
      <c r="N1167" s="2"/>
      <c r="O1167" s="32"/>
    </row>
    <row r="1168" spans="1:15" hidden="1">
      <c r="A1168" s="25" t="s">
        <v>1561</v>
      </c>
      <c r="B1168" s="25" t="s">
        <v>988</v>
      </c>
      <c r="C1168" s="26"/>
      <c r="D1168" s="7"/>
      <c r="E1168" s="32"/>
      <c r="F1168" s="5"/>
      <c r="G1168" s="5" t="s">
        <v>15</v>
      </c>
      <c r="H1168" s="2" t="s">
        <v>409</v>
      </c>
      <c r="I1168" s="9"/>
      <c r="J1168" s="9" t="s">
        <v>8</v>
      </c>
      <c r="K1168" s="732"/>
      <c r="L1168" s="512"/>
      <c r="M1168" s="283"/>
      <c r="N1168" s="2"/>
      <c r="O1168" s="32"/>
    </row>
    <row r="1169" spans="1:15" ht="24.75" hidden="1">
      <c r="A1169" s="25" t="s">
        <v>1561</v>
      </c>
      <c r="B1169" s="25" t="s">
        <v>1561</v>
      </c>
      <c r="C1169" s="307" t="s">
        <v>1604</v>
      </c>
      <c r="D1169" s="309"/>
      <c r="E1169" s="310"/>
      <c r="F1169" s="311"/>
      <c r="G1169" s="311"/>
      <c r="H1169" s="308"/>
      <c r="I1169" s="312"/>
      <c r="J1169" s="312"/>
      <c r="K1169" s="515"/>
      <c r="L1169" s="516"/>
      <c r="M1169" s="308"/>
      <c r="N1169" s="313"/>
      <c r="O1169" s="310"/>
    </row>
    <row r="1170" spans="1:15" hidden="1">
      <c r="A1170" s="25" t="s">
        <v>1561</v>
      </c>
      <c r="B1170" s="25" t="s">
        <v>1561</v>
      </c>
      <c r="C1170" s="26"/>
      <c r="D1170" s="7"/>
      <c r="E1170" s="33"/>
      <c r="F1170" s="16"/>
      <c r="G1170" s="16"/>
      <c r="H1170" s="626" t="s">
        <v>1975</v>
      </c>
      <c r="I1170" s="18"/>
      <c r="J1170" s="18"/>
      <c r="K1170" s="517"/>
      <c r="L1170" s="518"/>
      <c r="M1170" s="17"/>
      <c r="N1170" s="55"/>
      <c r="O1170" s="33"/>
    </row>
    <row r="1171" spans="1:15" ht="128.25" hidden="1">
      <c r="A1171" s="25" t="s">
        <v>1561</v>
      </c>
      <c r="B1171" s="25" t="s">
        <v>1561</v>
      </c>
      <c r="C1171" s="2" t="s">
        <v>1384</v>
      </c>
      <c r="D1171" s="7" t="s">
        <v>172</v>
      </c>
      <c r="E1171" s="31">
        <f>E1163+1</f>
        <v>98</v>
      </c>
      <c r="F1171" s="27"/>
      <c r="G1171" s="27"/>
      <c r="H1171" s="15" t="s">
        <v>1446</v>
      </c>
      <c r="I1171" s="28"/>
      <c r="J1171" s="28"/>
      <c r="K1171" s="519" t="str">
        <f>"昨年調査（JPSED2018）で20歳未満(Q2=20未満)
かつ
今回調査で20歳以上(Q2=20以上)
OR
Q"&amp;$E$974&amp;"と同じ"</f>
        <v>昨年調査（JPSED2018）で20歳未満(Q2=20未満)
かつ
今回調査で20歳以上(Q2=20以上)
OR
Q81と同じ</v>
      </c>
      <c r="L1171" s="520" t="s">
        <v>1625</v>
      </c>
      <c r="M1171" s="15"/>
      <c r="N1171" s="29"/>
      <c r="O1171" s="31">
        <v>95</v>
      </c>
    </row>
    <row r="1172" spans="1:15" hidden="1">
      <c r="A1172" s="25" t="s">
        <v>1561</v>
      </c>
      <c r="B1172" s="25" t="s">
        <v>1561</v>
      </c>
      <c r="C1172" s="26"/>
      <c r="D1172" s="7"/>
      <c r="E1172" s="32"/>
      <c r="F1172" s="5"/>
      <c r="G1172" s="5"/>
      <c r="H1172" s="4" t="s">
        <v>174</v>
      </c>
      <c r="I1172" s="13"/>
      <c r="J1172" s="13"/>
      <c r="K1172" s="513"/>
      <c r="L1172" s="514"/>
      <c r="M1172" s="4"/>
      <c r="N1172" s="4"/>
      <c r="O1172" s="32"/>
    </row>
    <row r="1173" spans="1:15" hidden="1">
      <c r="A1173" s="25" t="s">
        <v>988</v>
      </c>
      <c r="B1173" s="25" t="s">
        <v>1561</v>
      </c>
      <c r="C1173" s="26"/>
      <c r="D1173" s="7"/>
      <c r="E1173" s="32"/>
      <c r="F1173" s="5" t="s">
        <v>285</v>
      </c>
      <c r="G1173" s="5" t="s">
        <v>35</v>
      </c>
      <c r="H1173" s="2" t="s">
        <v>1447</v>
      </c>
      <c r="I1173" s="9"/>
      <c r="J1173" s="9"/>
      <c r="K1173" s="511" t="s">
        <v>1623</v>
      </c>
      <c r="L1173" s="512" t="s">
        <v>1626</v>
      </c>
      <c r="M1173" s="2"/>
      <c r="N1173" s="2" t="s">
        <v>1798</v>
      </c>
      <c r="O1173" s="32"/>
    </row>
    <row r="1174" spans="1:15" ht="99.75" hidden="1">
      <c r="A1174" s="25" t="s">
        <v>1561</v>
      </c>
      <c r="B1174" s="25" t="s">
        <v>1561</v>
      </c>
      <c r="C1174" s="26"/>
      <c r="D1174" s="7"/>
      <c r="E1174" s="32"/>
      <c r="F1174" s="5" t="s">
        <v>285</v>
      </c>
      <c r="G1174" s="5" t="s">
        <v>10</v>
      </c>
      <c r="H1174" s="2" t="s">
        <v>1448</v>
      </c>
      <c r="I1174" s="9"/>
      <c r="J1174" s="9"/>
      <c r="K1174" s="511" t="s">
        <v>2135</v>
      </c>
      <c r="L1174" s="512" t="s">
        <v>1449</v>
      </c>
      <c r="M1174" s="2"/>
      <c r="N1174" s="2"/>
      <c r="O1174" s="32"/>
    </row>
    <row r="1175" spans="1:15" ht="156.75" hidden="1">
      <c r="A1175" s="25" t="s">
        <v>1561</v>
      </c>
      <c r="B1175" s="25" t="s">
        <v>1561</v>
      </c>
      <c r="C1175" s="26"/>
      <c r="D1175" s="7"/>
      <c r="E1175" s="32"/>
      <c r="F1175" s="5" t="s">
        <v>285</v>
      </c>
      <c r="G1175" s="5" t="s">
        <v>11</v>
      </c>
      <c r="H1175" s="2" t="s">
        <v>1450</v>
      </c>
      <c r="I1175" s="9"/>
      <c r="J1175" s="9"/>
      <c r="K1175" s="511" t="str">
        <f>K1005</f>
        <v>Q81と同じ</v>
      </c>
      <c r="L1175" s="512" t="str">
        <f>"12月時点就業者（まだ社会人になっていない人除く） もしくは 12月時点失業者・非労働力で退職1回以上
((Q"&amp;E231&amp;"=1-6 &amp; Q"&amp;E595&amp;"=2-9) or (Q"&amp;E231&amp;"=7-11 &amp; Q"&amp;E595&amp;"=3-9))"</f>
        <v>12月時点就業者（まだ社会人になっていない人除く） もしくは 12月時点失業者・非労働力で退職1回以上
((Q17=1-6 &amp; Q53=2-9) or (Q17=7-11 &amp; Q53=3-9))</v>
      </c>
      <c r="M1175" s="2"/>
      <c r="N1175" s="2" t="s">
        <v>1799</v>
      </c>
      <c r="O1175" s="32"/>
    </row>
    <row r="1176" spans="1:15" hidden="1">
      <c r="A1176" s="25" t="s">
        <v>1561</v>
      </c>
      <c r="B1176" s="25" t="s">
        <v>1561</v>
      </c>
      <c r="C1176" s="26"/>
      <c r="D1176" s="7"/>
      <c r="E1176" s="32"/>
      <c r="F1176" s="5"/>
      <c r="G1176" s="5" t="s">
        <v>36</v>
      </c>
      <c r="H1176" s="2" t="s">
        <v>60</v>
      </c>
      <c r="I1176" s="9"/>
      <c r="J1176" s="9"/>
      <c r="K1176" s="511"/>
      <c r="L1176" s="512"/>
      <c r="M1176" s="2"/>
      <c r="N1176" s="2"/>
      <c r="O1176" s="32"/>
    </row>
    <row r="1177" spans="1:15" hidden="1">
      <c r="A1177" s="25" t="s">
        <v>1561</v>
      </c>
      <c r="B1177" s="25" t="s">
        <v>1561</v>
      </c>
      <c r="C1177" s="26"/>
      <c r="D1177" s="7"/>
      <c r="E1177" s="32"/>
      <c r="F1177" s="5"/>
      <c r="G1177" s="5" t="s">
        <v>37</v>
      </c>
      <c r="H1177" s="2" t="s">
        <v>61</v>
      </c>
      <c r="I1177" s="9"/>
      <c r="J1177" s="9"/>
      <c r="K1177" s="511"/>
      <c r="L1177" s="512"/>
      <c r="M1177" s="2"/>
      <c r="N1177" s="2"/>
      <c r="O1177" s="32"/>
    </row>
    <row r="1178" spans="1:15" hidden="1">
      <c r="A1178" s="25" t="s">
        <v>1561</v>
      </c>
      <c r="B1178" s="25" t="s">
        <v>1561</v>
      </c>
      <c r="C1178" s="26"/>
      <c r="D1178" s="7"/>
      <c r="E1178" s="32"/>
      <c r="F1178" s="5"/>
      <c r="G1178" s="5" t="s">
        <v>14</v>
      </c>
      <c r="H1178" s="2" t="s">
        <v>62</v>
      </c>
      <c r="I1178" s="9"/>
      <c r="J1178" s="9"/>
      <c r="K1178" s="511"/>
      <c r="L1178" s="512"/>
      <c r="M1178" s="2"/>
      <c r="N1178" s="2"/>
      <c r="O1178" s="32"/>
    </row>
    <row r="1179" spans="1:15" hidden="1">
      <c r="A1179" s="25" t="s">
        <v>1561</v>
      </c>
      <c r="B1179" s="25" t="s">
        <v>1561</v>
      </c>
      <c r="C1179" s="26"/>
      <c r="D1179" s="7"/>
      <c r="E1179" s="32"/>
      <c r="F1179" s="5"/>
      <c r="G1179" s="5" t="s">
        <v>15</v>
      </c>
      <c r="H1179" s="2" t="s">
        <v>63</v>
      </c>
      <c r="I1179" s="9"/>
      <c r="J1179" s="9"/>
      <c r="K1179" s="511"/>
      <c r="L1179" s="512"/>
      <c r="M1179" s="2"/>
      <c r="N1179" s="2"/>
      <c r="O1179" s="32"/>
    </row>
    <row r="1180" spans="1:15" hidden="1">
      <c r="A1180" s="25" t="s">
        <v>1561</v>
      </c>
      <c r="B1180" s="25" t="s">
        <v>1561</v>
      </c>
      <c r="C1180" s="26"/>
      <c r="D1180" s="7"/>
      <c r="E1180" s="32"/>
      <c r="F1180" s="5"/>
      <c r="G1180" s="5" t="s">
        <v>16</v>
      </c>
      <c r="H1180" s="2" t="s">
        <v>64</v>
      </c>
      <c r="I1180" s="9"/>
      <c r="J1180" s="9"/>
      <c r="K1180" s="511"/>
      <c r="L1180" s="512"/>
      <c r="M1180" s="2"/>
      <c r="N1180" s="2"/>
      <c r="O1180" s="32"/>
    </row>
    <row r="1181" spans="1:15" hidden="1">
      <c r="A1181" s="25" t="s">
        <v>1561</v>
      </c>
      <c r="B1181" s="25" t="s">
        <v>1561</v>
      </c>
      <c r="C1181" s="26"/>
      <c r="D1181" s="7"/>
      <c r="E1181" s="32"/>
      <c r="F1181" s="5"/>
      <c r="G1181" s="5" t="s">
        <v>17</v>
      </c>
      <c r="H1181" s="2" t="s">
        <v>65</v>
      </c>
      <c r="I1181" s="9"/>
      <c r="J1181" s="9"/>
      <c r="K1181" s="511"/>
      <c r="L1181" s="512"/>
      <c r="M1181" s="2"/>
      <c r="N1181" s="2"/>
      <c r="O1181" s="32"/>
    </row>
    <row r="1182" spans="1:15" hidden="1">
      <c r="A1182" s="25" t="s">
        <v>1561</v>
      </c>
      <c r="B1182" s="25" t="s">
        <v>1561</v>
      </c>
      <c r="C1182" s="26"/>
      <c r="D1182" s="7"/>
      <c r="E1182" s="32"/>
      <c r="F1182" s="5"/>
      <c r="G1182" s="5" t="s">
        <v>18</v>
      </c>
      <c r="H1182" s="2" t="s">
        <v>66</v>
      </c>
      <c r="I1182" s="9"/>
      <c r="J1182" s="9"/>
      <c r="K1182" s="511"/>
      <c r="L1182" s="512"/>
      <c r="M1182" s="2"/>
      <c r="N1182" s="2"/>
      <c r="O1182" s="32"/>
    </row>
    <row r="1183" spans="1:15" hidden="1">
      <c r="A1183" s="25" t="s">
        <v>1561</v>
      </c>
      <c r="B1183" s="25" t="s">
        <v>1561</v>
      </c>
      <c r="C1183" s="26"/>
      <c r="D1183" s="7"/>
      <c r="E1183" s="32"/>
      <c r="F1183" s="5"/>
      <c r="G1183" s="5" t="s">
        <v>19</v>
      </c>
      <c r="H1183" s="2" t="s">
        <v>67</v>
      </c>
      <c r="I1183" s="9"/>
      <c r="J1183" s="9"/>
      <c r="K1183" s="511"/>
      <c r="L1183" s="512"/>
      <c r="M1183" s="2"/>
      <c r="N1183" s="2"/>
      <c r="O1183" s="32"/>
    </row>
    <row r="1184" spans="1:15" hidden="1">
      <c r="A1184" s="25" t="s">
        <v>1561</v>
      </c>
      <c r="B1184" s="25" t="s">
        <v>1561</v>
      </c>
      <c r="C1184" s="26"/>
      <c r="D1184" s="7"/>
      <c r="E1184" s="32"/>
      <c r="F1184" s="5"/>
      <c r="G1184" s="5" t="s">
        <v>20</v>
      </c>
      <c r="H1184" s="2" t="s">
        <v>68</v>
      </c>
      <c r="I1184" s="9"/>
      <c r="J1184" s="9"/>
      <c r="K1184" s="511"/>
      <c r="L1184" s="512"/>
      <c r="M1184" s="2"/>
      <c r="N1184" s="2"/>
      <c r="O1184" s="32"/>
    </row>
    <row r="1185" spans="1:15" hidden="1">
      <c r="A1185" s="25" t="s">
        <v>1561</v>
      </c>
      <c r="B1185" s="25" t="s">
        <v>1561</v>
      </c>
      <c r="C1185" s="26"/>
      <c r="D1185" s="7"/>
      <c r="E1185" s="32"/>
      <c r="F1185" s="5"/>
      <c r="G1185" s="5" t="s">
        <v>21</v>
      </c>
      <c r="H1185" s="2" t="s">
        <v>69</v>
      </c>
      <c r="I1185" s="9"/>
      <c r="J1185" s="9"/>
      <c r="K1185" s="511"/>
      <c r="L1185" s="512"/>
      <c r="M1185" s="2"/>
      <c r="N1185" s="2"/>
      <c r="O1185" s="32"/>
    </row>
    <row r="1186" spans="1:15" hidden="1">
      <c r="A1186" s="25" t="s">
        <v>1561</v>
      </c>
      <c r="B1186" s="25" t="s">
        <v>1561</v>
      </c>
      <c r="C1186" s="26"/>
      <c r="D1186" s="7"/>
      <c r="E1186" s="32"/>
      <c r="F1186" s="5"/>
      <c r="G1186" s="5" t="s">
        <v>22</v>
      </c>
      <c r="H1186" s="2" t="s">
        <v>70</v>
      </c>
      <c r="I1186" s="9"/>
      <c r="J1186" s="9"/>
      <c r="K1186" s="511"/>
      <c r="L1186" s="512"/>
      <c r="M1186" s="2"/>
      <c r="N1186" s="2"/>
      <c r="O1186" s="32"/>
    </row>
    <row r="1187" spans="1:15" hidden="1">
      <c r="A1187" s="25" t="s">
        <v>1561</v>
      </c>
      <c r="B1187" s="25" t="s">
        <v>1561</v>
      </c>
      <c r="C1187" s="26"/>
      <c r="D1187" s="7"/>
      <c r="E1187" s="32"/>
      <c r="F1187" s="5"/>
      <c r="G1187" s="5" t="s">
        <v>23</v>
      </c>
      <c r="H1187" s="2" t="s">
        <v>1385</v>
      </c>
      <c r="I1187" s="9"/>
      <c r="J1187" s="9"/>
      <c r="K1187" s="511"/>
      <c r="L1187" s="512"/>
      <c r="M1187" s="2"/>
      <c r="N1187" s="2"/>
      <c r="O1187" s="32"/>
    </row>
    <row r="1188" spans="1:15" hidden="1">
      <c r="A1188" s="25" t="s">
        <v>1561</v>
      </c>
      <c r="B1188" s="25" t="s">
        <v>1561</v>
      </c>
      <c r="C1188" s="26"/>
      <c r="D1188" s="7"/>
      <c r="E1188" s="32"/>
      <c r="F1188" s="5"/>
      <c r="G1188" s="5" t="s">
        <v>24</v>
      </c>
      <c r="H1188" s="2" t="s">
        <v>71</v>
      </c>
      <c r="I1188" s="9"/>
      <c r="J1188" s="9"/>
      <c r="K1188" s="511"/>
      <c r="L1188" s="512"/>
      <c r="M1188" s="2"/>
      <c r="N1188" s="2"/>
      <c r="O1188" s="32"/>
    </row>
    <row r="1189" spans="1:15" hidden="1">
      <c r="A1189" s="25" t="s">
        <v>1561</v>
      </c>
      <c r="B1189" s="25" t="s">
        <v>1561</v>
      </c>
      <c r="C1189" s="26"/>
      <c r="D1189" s="7"/>
      <c r="E1189" s="32"/>
      <c r="F1189" s="5"/>
      <c r="G1189" s="5" t="s">
        <v>27</v>
      </c>
      <c r="H1189" s="2" t="s">
        <v>72</v>
      </c>
      <c r="I1189" s="9"/>
      <c r="J1189" s="9"/>
      <c r="K1189" s="511"/>
      <c r="L1189" s="512"/>
      <c r="M1189" s="2"/>
      <c r="N1189" s="2"/>
      <c r="O1189" s="32"/>
    </row>
    <row r="1190" spans="1:15" hidden="1">
      <c r="A1190" s="25" t="s">
        <v>1561</v>
      </c>
      <c r="B1190" s="25" t="s">
        <v>1561</v>
      </c>
      <c r="C1190" s="26"/>
      <c r="D1190" s="7"/>
      <c r="E1190" s="32"/>
      <c r="F1190" s="5"/>
      <c r="G1190" s="5" t="s">
        <v>28</v>
      </c>
      <c r="H1190" s="2" t="s">
        <v>73</v>
      </c>
      <c r="I1190" s="9"/>
      <c r="J1190" s="9"/>
      <c r="K1190" s="511"/>
      <c r="L1190" s="512"/>
      <c r="M1190" s="2"/>
      <c r="N1190" s="2"/>
      <c r="O1190" s="32"/>
    </row>
    <row r="1191" spans="1:15" hidden="1">
      <c r="A1191" s="25" t="s">
        <v>1561</v>
      </c>
      <c r="B1191" s="25" t="s">
        <v>1561</v>
      </c>
      <c r="C1191" s="26"/>
      <c r="D1191" s="7"/>
      <c r="E1191" s="32"/>
      <c r="F1191" s="5"/>
      <c r="G1191" s="5" t="s">
        <v>29</v>
      </c>
      <c r="H1191" s="2" t="s">
        <v>74</v>
      </c>
      <c r="I1191" s="9"/>
      <c r="J1191" s="9"/>
      <c r="K1191" s="511"/>
      <c r="L1191" s="512"/>
      <c r="M1191" s="2"/>
      <c r="N1191" s="2"/>
      <c r="O1191" s="32"/>
    </row>
    <row r="1192" spans="1:15" hidden="1">
      <c r="A1192" s="25" t="s">
        <v>1561</v>
      </c>
      <c r="B1192" s="25" t="s">
        <v>1561</v>
      </c>
      <c r="C1192" s="26"/>
      <c r="D1192" s="7"/>
      <c r="E1192" s="32"/>
      <c r="F1192" s="5"/>
      <c r="G1192" s="5" t="s">
        <v>30</v>
      </c>
      <c r="H1192" s="2" t="s">
        <v>75</v>
      </c>
      <c r="I1192" s="9"/>
      <c r="J1192" s="9"/>
      <c r="K1192" s="511"/>
      <c r="L1192" s="512"/>
      <c r="M1192" s="2"/>
      <c r="N1192" s="2"/>
      <c r="O1192" s="32"/>
    </row>
    <row r="1193" spans="1:15" hidden="1">
      <c r="A1193" s="25" t="s">
        <v>1561</v>
      </c>
      <c r="B1193" s="25" t="s">
        <v>1561</v>
      </c>
      <c r="C1193" s="26"/>
      <c r="D1193" s="7"/>
      <c r="E1193" s="32"/>
      <c r="F1193" s="5"/>
      <c r="G1193" s="5" t="s">
        <v>31</v>
      </c>
      <c r="H1193" s="2" t="s">
        <v>76</v>
      </c>
      <c r="I1193" s="9"/>
      <c r="J1193" s="9"/>
      <c r="K1193" s="511"/>
      <c r="L1193" s="512"/>
      <c r="M1193" s="2"/>
      <c r="N1193" s="2"/>
      <c r="O1193" s="32"/>
    </row>
    <row r="1194" spans="1:15" hidden="1">
      <c r="A1194" s="25" t="s">
        <v>1561</v>
      </c>
      <c r="B1194" s="25" t="s">
        <v>1561</v>
      </c>
      <c r="C1194" s="26"/>
      <c r="D1194" s="7"/>
      <c r="E1194" s="32"/>
      <c r="F1194" s="5"/>
      <c r="G1194" s="5" t="s">
        <v>77</v>
      </c>
      <c r="H1194" s="2" t="s">
        <v>78</v>
      </c>
      <c r="I1194" s="9"/>
      <c r="J1194" s="9"/>
      <c r="K1194" s="511"/>
      <c r="L1194" s="512"/>
      <c r="M1194" s="2"/>
      <c r="N1194" s="2"/>
      <c r="O1194" s="32"/>
    </row>
    <row r="1195" spans="1:15" hidden="1">
      <c r="A1195" s="25" t="s">
        <v>1561</v>
      </c>
      <c r="B1195" s="25" t="s">
        <v>1561</v>
      </c>
      <c r="C1195" s="26"/>
      <c r="D1195" s="7"/>
      <c r="E1195" s="32"/>
      <c r="F1195" s="5"/>
      <c r="G1195" s="5" t="s">
        <v>79</v>
      </c>
      <c r="H1195" s="2" t="s">
        <v>80</v>
      </c>
      <c r="I1195" s="9"/>
      <c r="J1195" s="9"/>
      <c r="K1195" s="511"/>
      <c r="L1195" s="512"/>
      <c r="M1195" s="2"/>
      <c r="N1195" s="2"/>
      <c r="O1195" s="32"/>
    </row>
    <row r="1196" spans="1:15" hidden="1">
      <c r="A1196" s="25" t="s">
        <v>1561</v>
      </c>
      <c r="B1196" s="25" t="s">
        <v>1561</v>
      </c>
      <c r="C1196" s="26"/>
      <c r="D1196" s="7"/>
      <c r="E1196" s="32"/>
      <c r="F1196" s="5"/>
      <c r="G1196" s="5" t="s">
        <v>81</v>
      </c>
      <c r="H1196" s="2" t="s">
        <v>82</v>
      </c>
      <c r="I1196" s="9"/>
      <c r="J1196" s="9"/>
      <c r="K1196" s="511"/>
      <c r="L1196" s="512"/>
      <c r="M1196" s="2"/>
      <c r="N1196" s="2"/>
      <c r="O1196" s="32"/>
    </row>
    <row r="1197" spans="1:15" hidden="1">
      <c r="A1197" s="25" t="s">
        <v>1561</v>
      </c>
      <c r="B1197" s="25" t="s">
        <v>1561</v>
      </c>
      <c r="C1197" s="26"/>
      <c r="D1197" s="7"/>
      <c r="E1197" s="32"/>
      <c r="F1197" s="5"/>
      <c r="G1197" s="5" t="s">
        <v>83</v>
      </c>
      <c r="H1197" s="2" t="s">
        <v>84</v>
      </c>
      <c r="I1197" s="9"/>
      <c r="J1197" s="9"/>
      <c r="K1197" s="511"/>
      <c r="L1197" s="512"/>
      <c r="M1197" s="2"/>
      <c r="N1197" s="2"/>
      <c r="O1197" s="32"/>
    </row>
    <row r="1198" spans="1:15" hidden="1">
      <c r="A1198" s="25" t="s">
        <v>1561</v>
      </c>
      <c r="B1198" s="25" t="s">
        <v>1561</v>
      </c>
      <c r="C1198" s="26"/>
      <c r="D1198" s="7"/>
      <c r="E1198" s="32"/>
      <c r="F1198" s="5"/>
      <c r="G1198" s="5" t="s">
        <v>85</v>
      </c>
      <c r="H1198" s="2" t="s">
        <v>86</v>
      </c>
      <c r="I1198" s="9"/>
      <c r="J1198" s="9"/>
      <c r="K1198" s="511"/>
      <c r="L1198" s="512"/>
      <c r="M1198" s="2"/>
      <c r="N1198" s="2"/>
      <c r="O1198" s="32"/>
    </row>
    <row r="1199" spans="1:15" hidden="1">
      <c r="A1199" s="25" t="s">
        <v>1561</v>
      </c>
      <c r="B1199" s="25" t="s">
        <v>1561</v>
      </c>
      <c r="C1199" s="26"/>
      <c r="D1199" s="7"/>
      <c r="E1199" s="32"/>
      <c r="F1199" s="5"/>
      <c r="G1199" s="5" t="s">
        <v>87</v>
      </c>
      <c r="H1199" s="2" t="s">
        <v>88</v>
      </c>
      <c r="I1199" s="9"/>
      <c r="J1199" s="9"/>
      <c r="K1199" s="511"/>
      <c r="L1199" s="512"/>
      <c r="M1199" s="2"/>
      <c r="N1199" s="2"/>
      <c r="O1199" s="32"/>
    </row>
    <row r="1200" spans="1:15" hidden="1">
      <c r="A1200" s="25" t="s">
        <v>1561</v>
      </c>
      <c r="B1200" s="25" t="s">
        <v>1561</v>
      </c>
      <c r="C1200" s="26"/>
      <c r="D1200" s="7"/>
      <c r="E1200" s="32"/>
      <c r="F1200" s="5"/>
      <c r="G1200" s="5" t="s">
        <v>89</v>
      </c>
      <c r="H1200" s="2" t="s">
        <v>90</v>
      </c>
      <c r="I1200" s="9"/>
      <c r="J1200" s="9"/>
      <c r="K1200" s="511"/>
      <c r="L1200" s="512"/>
      <c r="M1200" s="2"/>
      <c r="N1200" s="2"/>
      <c r="O1200" s="32"/>
    </row>
    <row r="1201" spans="1:15" hidden="1">
      <c r="A1201" s="25" t="s">
        <v>1561</v>
      </c>
      <c r="B1201" s="25" t="s">
        <v>1561</v>
      </c>
      <c r="C1201" s="26"/>
      <c r="D1201" s="7"/>
      <c r="E1201" s="32"/>
      <c r="F1201" s="5"/>
      <c r="G1201" s="5" t="s">
        <v>91</v>
      </c>
      <c r="H1201" s="2" t="s">
        <v>92</v>
      </c>
      <c r="I1201" s="9"/>
      <c r="J1201" s="9"/>
      <c r="K1201" s="511"/>
      <c r="L1201" s="512"/>
      <c r="M1201" s="2"/>
      <c r="N1201" s="2"/>
      <c r="O1201" s="32"/>
    </row>
    <row r="1202" spans="1:15" hidden="1">
      <c r="A1202" s="25" t="s">
        <v>1561</v>
      </c>
      <c r="B1202" s="25" t="s">
        <v>1561</v>
      </c>
      <c r="C1202" s="26"/>
      <c r="D1202" s="7"/>
      <c r="E1202" s="32"/>
      <c r="F1202" s="5"/>
      <c r="G1202" s="5" t="s">
        <v>93</v>
      </c>
      <c r="H1202" s="2" t="s">
        <v>94</v>
      </c>
      <c r="I1202" s="9"/>
      <c r="J1202" s="9"/>
      <c r="K1202" s="511"/>
      <c r="L1202" s="512"/>
      <c r="M1202" s="2"/>
      <c r="N1202" s="2"/>
      <c r="O1202" s="32"/>
    </row>
    <row r="1203" spans="1:15" hidden="1">
      <c r="A1203" s="25" t="s">
        <v>1561</v>
      </c>
      <c r="B1203" s="25" t="s">
        <v>1561</v>
      </c>
      <c r="C1203" s="26"/>
      <c r="D1203" s="7"/>
      <c r="E1203" s="32"/>
      <c r="F1203" s="5"/>
      <c r="G1203" s="5" t="s">
        <v>95</v>
      </c>
      <c r="H1203" s="2" t="s">
        <v>96</v>
      </c>
      <c r="I1203" s="9"/>
      <c r="J1203" s="9"/>
      <c r="K1203" s="511"/>
      <c r="L1203" s="512"/>
      <c r="M1203" s="2"/>
      <c r="N1203" s="2"/>
      <c r="O1203" s="32"/>
    </row>
    <row r="1204" spans="1:15" hidden="1">
      <c r="A1204" s="25" t="s">
        <v>1561</v>
      </c>
      <c r="B1204" s="25" t="s">
        <v>1561</v>
      </c>
      <c r="C1204" s="26"/>
      <c r="D1204" s="7"/>
      <c r="E1204" s="32"/>
      <c r="F1204" s="5"/>
      <c r="G1204" s="5" t="s">
        <v>97</v>
      </c>
      <c r="H1204" s="2" t="s">
        <v>98</v>
      </c>
      <c r="I1204" s="9"/>
      <c r="J1204" s="9"/>
      <c r="K1204" s="511"/>
      <c r="L1204" s="512"/>
      <c r="M1204" s="2"/>
      <c r="N1204" s="2"/>
      <c r="O1204" s="32"/>
    </row>
    <row r="1205" spans="1:15" hidden="1">
      <c r="A1205" s="25" t="s">
        <v>1561</v>
      </c>
      <c r="B1205" s="25" t="s">
        <v>1561</v>
      </c>
      <c r="C1205" s="26"/>
      <c r="D1205" s="7"/>
      <c r="E1205" s="32"/>
      <c r="F1205" s="5"/>
      <c r="G1205" s="5" t="s">
        <v>99</v>
      </c>
      <c r="H1205" s="2" t="s">
        <v>100</v>
      </c>
      <c r="I1205" s="9"/>
      <c r="J1205" s="9"/>
      <c r="K1205" s="511"/>
      <c r="L1205" s="512"/>
      <c r="M1205" s="2"/>
      <c r="N1205" s="2"/>
      <c r="O1205" s="32"/>
    </row>
    <row r="1206" spans="1:15" hidden="1">
      <c r="A1206" s="25" t="s">
        <v>1561</v>
      </c>
      <c r="B1206" s="25" t="s">
        <v>1561</v>
      </c>
      <c r="C1206" s="26"/>
      <c r="D1206" s="7"/>
      <c r="E1206" s="32"/>
      <c r="F1206" s="5"/>
      <c r="G1206" s="5" t="s">
        <v>101</v>
      </c>
      <c r="H1206" s="2" t="s">
        <v>102</v>
      </c>
      <c r="I1206" s="9"/>
      <c r="J1206" s="9"/>
      <c r="K1206" s="511"/>
      <c r="L1206" s="512"/>
      <c r="M1206" s="2"/>
      <c r="N1206" s="2"/>
      <c r="O1206" s="32"/>
    </row>
    <row r="1207" spans="1:15" hidden="1">
      <c r="A1207" s="25" t="s">
        <v>1561</v>
      </c>
      <c r="B1207" s="25" t="s">
        <v>1561</v>
      </c>
      <c r="C1207" s="26"/>
      <c r="D1207" s="7"/>
      <c r="E1207" s="32"/>
      <c r="F1207" s="5"/>
      <c r="G1207" s="5" t="s">
        <v>103</v>
      </c>
      <c r="H1207" s="2" t="s">
        <v>104</v>
      </c>
      <c r="I1207" s="9"/>
      <c r="J1207" s="9"/>
      <c r="K1207" s="511"/>
      <c r="L1207" s="512"/>
      <c r="M1207" s="2"/>
      <c r="N1207" s="2"/>
      <c r="O1207" s="32"/>
    </row>
    <row r="1208" spans="1:15" hidden="1">
      <c r="A1208" s="25" t="s">
        <v>1561</v>
      </c>
      <c r="B1208" s="25" t="s">
        <v>1561</v>
      </c>
      <c r="C1208" s="26"/>
      <c r="D1208" s="7"/>
      <c r="E1208" s="32"/>
      <c r="F1208" s="5"/>
      <c r="G1208" s="5" t="s">
        <v>105</v>
      </c>
      <c r="H1208" s="2" t="s">
        <v>106</v>
      </c>
      <c r="I1208" s="9"/>
      <c r="J1208" s="9"/>
      <c r="K1208" s="511"/>
      <c r="L1208" s="512"/>
      <c r="M1208" s="2"/>
      <c r="N1208" s="2"/>
      <c r="O1208" s="32"/>
    </row>
    <row r="1209" spans="1:15" hidden="1">
      <c r="A1209" s="25" t="s">
        <v>1561</v>
      </c>
      <c r="B1209" s="25" t="s">
        <v>1561</v>
      </c>
      <c r="C1209" s="26"/>
      <c r="D1209" s="7"/>
      <c r="E1209" s="32"/>
      <c r="F1209" s="5"/>
      <c r="G1209" s="5" t="s">
        <v>107</v>
      </c>
      <c r="H1209" s="2" t="s">
        <v>108</v>
      </c>
      <c r="I1209" s="9"/>
      <c r="J1209" s="9"/>
      <c r="K1209" s="511"/>
      <c r="L1209" s="512"/>
      <c r="M1209" s="2"/>
      <c r="N1209" s="2"/>
      <c r="O1209" s="32"/>
    </row>
    <row r="1210" spans="1:15" hidden="1">
      <c r="A1210" s="25" t="s">
        <v>1561</v>
      </c>
      <c r="B1210" s="25" t="s">
        <v>1561</v>
      </c>
      <c r="C1210" s="26"/>
      <c r="D1210" s="7"/>
      <c r="E1210" s="32"/>
      <c r="F1210" s="5"/>
      <c r="G1210" s="5" t="s">
        <v>109</v>
      </c>
      <c r="H1210" s="2" t="s">
        <v>110</v>
      </c>
      <c r="I1210" s="9"/>
      <c r="J1210" s="9"/>
      <c r="K1210" s="511"/>
      <c r="L1210" s="512"/>
      <c r="M1210" s="2"/>
      <c r="N1210" s="2"/>
      <c r="O1210" s="32"/>
    </row>
    <row r="1211" spans="1:15" hidden="1">
      <c r="A1211" s="25" t="s">
        <v>1561</v>
      </c>
      <c r="B1211" s="25" t="s">
        <v>1561</v>
      </c>
      <c r="C1211" s="26"/>
      <c r="D1211" s="7"/>
      <c r="E1211" s="32"/>
      <c r="F1211" s="5"/>
      <c r="G1211" s="5" t="s">
        <v>111</v>
      </c>
      <c r="H1211" s="2" t="s">
        <v>112</v>
      </c>
      <c r="I1211" s="9"/>
      <c r="J1211" s="9"/>
      <c r="K1211" s="511"/>
      <c r="L1211" s="512"/>
      <c r="M1211" s="2"/>
      <c r="N1211" s="2"/>
      <c r="O1211" s="32"/>
    </row>
    <row r="1212" spans="1:15" hidden="1">
      <c r="A1212" s="25" t="s">
        <v>1561</v>
      </c>
      <c r="B1212" s="25" t="s">
        <v>1561</v>
      </c>
      <c r="C1212" s="26"/>
      <c r="D1212" s="7"/>
      <c r="E1212" s="32"/>
      <c r="F1212" s="5"/>
      <c r="G1212" s="5" t="s">
        <v>113</v>
      </c>
      <c r="H1212" s="2" t="s">
        <v>114</v>
      </c>
      <c r="I1212" s="9"/>
      <c r="J1212" s="9"/>
      <c r="K1212" s="511"/>
      <c r="L1212" s="512"/>
      <c r="M1212" s="2"/>
      <c r="N1212" s="2"/>
      <c r="O1212" s="32"/>
    </row>
    <row r="1213" spans="1:15" hidden="1">
      <c r="A1213" s="25" t="s">
        <v>1561</v>
      </c>
      <c r="B1213" s="25" t="s">
        <v>1561</v>
      </c>
      <c r="C1213" s="26"/>
      <c r="D1213" s="7"/>
      <c r="E1213" s="32"/>
      <c r="F1213" s="5"/>
      <c r="G1213" s="5" t="s">
        <v>115</v>
      </c>
      <c r="H1213" s="2" t="s">
        <v>116</v>
      </c>
      <c r="I1213" s="9"/>
      <c r="J1213" s="9"/>
      <c r="K1213" s="511"/>
      <c r="L1213" s="512"/>
      <c r="M1213" s="2"/>
      <c r="N1213" s="2"/>
      <c r="O1213" s="32"/>
    </row>
    <row r="1214" spans="1:15" hidden="1">
      <c r="A1214" s="25" t="s">
        <v>1561</v>
      </c>
      <c r="B1214" s="25" t="s">
        <v>1561</v>
      </c>
      <c r="C1214" s="26"/>
      <c r="D1214" s="7"/>
      <c r="E1214" s="32"/>
      <c r="F1214" s="5"/>
      <c r="G1214" s="5" t="s">
        <v>117</v>
      </c>
      <c r="H1214" s="2" t="s">
        <v>118</v>
      </c>
      <c r="I1214" s="9"/>
      <c r="J1214" s="9"/>
      <c r="K1214" s="511"/>
      <c r="L1214" s="512"/>
      <c r="M1214" s="2"/>
      <c r="N1214" s="2"/>
      <c r="O1214" s="32"/>
    </row>
    <row r="1215" spans="1:15" hidden="1">
      <c r="A1215" s="25" t="s">
        <v>1561</v>
      </c>
      <c r="B1215" s="25" t="s">
        <v>1561</v>
      </c>
      <c r="C1215" s="26"/>
      <c r="D1215" s="7"/>
      <c r="E1215" s="32"/>
      <c r="F1215" s="5"/>
      <c r="G1215" s="5" t="s">
        <v>119</v>
      </c>
      <c r="H1215" s="2" t="s">
        <v>120</v>
      </c>
      <c r="I1215" s="9"/>
      <c r="J1215" s="9"/>
      <c r="K1215" s="511"/>
      <c r="L1215" s="512"/>
      <c r="M1215" s="2"/>
      <c r="N1215" s="2"/>
      <c r="O1215" s="32"/>
    </row>
    <row r="1216" spans="1:15" hidden="1">
      <c r="A1216" s="25" t="s">
        <v>1561</v>
      </c>
      <c r="B1216" s="25" t="s">
        <v>1561</v>
      </c>
      <c r="C1216" s="26"/>
      <c r="D1216" s="7"/>
      <c r="E1216" s="32"/>
      <c r="F1216" s="5"/>
      <c r="G1216" s="5" t="s">
        <v>121</v>
      </c>
      <c r="H1216" s="2" t="s">
        <v>122</v>
      </c>
      <c r="I1216" s="9"/>
      <c r="J1216" s="9"/>
      <c r="K1216" s="511"/>
      <c r="L1216" s="512"/>
      <c r="M1216" s="2"/>
      <c r="N1216" s="2"/>
      <c r="O1216" s="32"/>
    </row>
    <row r="1217" spans="1:15" hidden="1">
      <c r="A1217" s="25" t="s">
        <v>1561</v>
      </c>
      <c r="B1217" s="25" t="s">
        <v>1561</v>
      </c>
      <c r="C1217" s="26"/>
      <c r="D1217" s="7"/>
      <c r="E1217" s="32"/>
      <c r="F1217" s="5"/>
      <c r="G1217" s="5" t="s">
        <v>123</v>
      </c>
      <c r="H1217" s="2" t="s">
        <v>124</v>
      </c>
      <c r="I1217" s="9"/>
      <c r="J1217" s="9"/>
      <c r="K1217" s="511"/>
      <c r="L1217" s="512"/>
      <c r="M1217" s="2"/>
      <c r="N1217" s="2"/>
      <c r="O1217" s="32"/>
    </row>
    <row r="1218" spans="1:15" hidden="1">
      <c r="A1218" s="25" t="s">
        <v>1561</v>
      </c>
      <c r="B1218" s="25" t="s">
        <v>1561</v>
      </c>
      <c r="C1218" s="26"/>
      <c r="D1218" s="7"/>
      <c r="E1218" s="32"/>
      <c r="F1218" s="5"/>
      <c r="G1218" s="5" t="s">
        <v>125</v>
      </c>
      <c r="H1218" s="2" t="s">
        <v>126</v>
      </c>
      <c r="I1218" s="9"/>
      <c r="J1218" s="9"/>
      <c r="K1218" s="511"/>
      <c r="L1218" s="512"/>
      <c r="M1218" s="2"/>
      <c r="N1218" s="2"/>
      <c r="O1218" s="32"/>
    </row>
    <row r="1219" spans="1:15" hidden="1">
      <c r="A1219" s="25" t="s">
        <v>1561</v>
      </c>
      <c r="B1219" s="25" t="s">
        <v>1561</v>
      </c>
      <c r="C1219" s="26"/>
      <c r="D1219" s="7"/>
      <c r="E1219" s="32"/>
      <c r="F1219" s="5"/>
      <c r="G1219" s="5" t="s">
        <v>127</v>
      </c>
      <c r="H1219" s="2" t="s">
        <v>128</v>
      </c>
      <c r="I1219" s="9"/>
      <c r="J1219" s="9"/>
      <c r="K1219" s="511"/>
      <c r="L1219" s="512"/>
      <c r="M1219" s="2"/>
      <c r="N1219" s="2"/>
      <c r="O1219" s="32"/>
    </row>
    <row r="1220" spans="1:15" hidden="1">
      <c r="A1220" s="25" t="s">
        <v>1561</v>
      </c>
      <c r="B1220" s="25" t="s">
        <v>1561</v>
      </c>
      <c r="C1220" s="26"/>
      <c r="D1220" s="7"/>
      <c r="E1220" s="32"/>
      <c r="F1220" s="5"/>
      <c r="G1220" s="5" t="s">
        <v>129</v>
      </c>
      <c r="H1220" s="2" t="s">
        <v>130</v>
      </c>
      <c r="I1220" s="9"/>
      <c r="J1220" s="9"/>
      <c r="K1220" s="511"/>
      <c r="L1220" s="512"/>
      <c r="M1220" s="2"/>
      <c r="N1220" s="2"/>
      <c r="O1220" s="32"/>
    </row>
    <row r="1221" spans="1:15" hidden="1">
      <c r="A1221" s="25" t="s">
        <v>1561</v>
      </c>
      <c r="B1221" s="25" t="s">
        <v>1561</v>
      </c>
      <c r="C1221" s="26"/>
      <c r="D1221" s="7"/>
      <c r="E1221" s="32"/>
      <c r="F1221" s="5"/>
      <c r="G1221" s="5" t="s">
        <v>131</v>
      </c>
      <c r="H1221" s="2" t="s">
        <v>132</v>
      </c>
      <c r="I1221" s="9"/>
      <c r="J1221" s="9"/>
      <c r="K1221" s="511"/>
      <c r="L1221" s="512"/>
      <c r="M1221" s="2"/>
      <c r="N1221" s="2"/>
      <c r="O1221" s="32"/>
    </row>
    <row r="1222" spans="1:15" hidden="1">
      <c r="A1222" s="25" t="s">
        <v>1561</v>
      </c>
      <c r="B1222" s="25" t="s">
        <v>1561</v>
      </c>
      <c r="C1222" s="26"/>
      <c r="D1222" s="7"/>
      <c r="E1222" s="32"/>
      <c r="F1222" s="5"/>
      <c r="G1222" s="5" t="s">
        <v>133</v>
      </c>
      <c r="H1222" s="2" t="s">
        <v>134</v>
      </c>
      <c r="I1222" s="9"/>
      <c r="J1222" s="9"/>
      <c r="K1222" s="511"/>
      <c r="L1222" s="512"/>
      <c r="M1222" s="2"/>
      <c r="N1222" s="2"/>
      <c r="O1222" s="32"/>
    </row>
    <row r="1223" spans="1:15" hidden="1">
      <c r="A1223" s="25" t="s">
        <v>1561</v>
      </c>
      <c r="B1223" s="25" t="s">
        <v>1561</v>
      </c>
      <c r="C1223" s="26"/>
      <c r="D1223" s="7"/>
      <c r="E1223" s="32"/>
      <c r="F1223" s="5"/>
      <c r="G1223" s="5" t="s">
        <v>135</v>
      </c>
      <c r="H1223" s="2" t="s">
        <v>136</v>
      </c>
      <c r="I1223" s="9"/>
      <c r="J1223" s="9"/>
      <c r="K1223" s="511"/>
      <c r="L1223" s="512"/>
      <c r="M1223" s="2"/>
      <c r="N1223" s="2"/>
      <c r="O1223" s="32"/>
    </row>
    <row r="1224" spans="1:15" hidden="1">
      <c r="A1224" s="25" t="s">
        <v>988</v>
      </c>
      <c r="B1224" s="25" t="s">
        <v>1561</v>
      </c>
      <c r="C1224" s="2" t="s">
        <v>167</v>
      </c>
      <c r="D1224" s="7" t="s">
        <v>171</v>
      </c>
      <c r="E1224" s="31">
        <f>E1171+1</f>
        <v>99</v>
      </c>
      <c r="F1224" s="27"/>
      <c r="G1224" s="27"/>
      <c r="H1224" s="15" t="s">
        <v>1451</v>
      </c>
      <c r="I1224" s="28"/>
      <c r="J1224" s="28"/>
      <c r="K1224" s="519" t="s">
        <v>1624</v>
      </c>
      <c r="L1224" s="520" t="s">
        <v>1625</v>
      </c>
      <c r="M1224" s="15"/>
      <c r="N1224" s="15" t="s">
        <v>1797</v>
      </c>
      <c r="O1224" s="31">
        <v>96</v>
      </c>
    </row>
    <row r="1225" spans="1:15" hidden="1">
      <c r="A1225" s="25" t="s">
        <v>988</v>
      </c>
      <c r="B1225" s="25" t="s">
        <v>1561</v>
      </c>
      <c r="C1225" s="26"/>
      <c r="D1225" s="7"/>
      <c r="E1225" s="32"/>
      <c r="F1225" s="5"/>
      <c r="G1225" s="5"/>
      <c r="H1225" s="4" t="s">
        <v>174</v>
      </c>
      <c r="I1225" s="13"/>
      <c r="J1225" s="13"/>
      <c r="K1225" s="513"/>
      <c r="L1225" s="514"/>
      <c r="M1225" s="4"/>
      <c r="N1225" s="4"/>
      <c r="O1225" s="32"/>
    </row>
    <row r="1226" spans="1:15" hidden="1">
      <c r="A1226" s="25" t="s">
        <v>988</v>
      </c>
      <c r="B1226" s="25" t="s">
        <v>1561</v>
      </c>
      <c r="C1226" s="26"/>
      <c r="D1226" s="7"/>
      <c r="E1226" s="32"/>
      <c r="F1226" s="5"/>
      <c r="G1226" s="5"/>
      <c r="H1226" s="2" t="s">
        <v>1452</v>
      </c>
      <c r="I1226" s="9"/>
      <c r="J1226" s="9"/>
      <c r="K1226" s="511"/>
      <c r="L1226" s="512"/>
      <c r="M1226" s="2"/>
      <c r="N1226" s="2"/>
      <c r="O1226" s="32"/>
    </row>
    <row r="1227" spans="1:15" hidden="1">
      <c r="A1227" s="25" t="s">
        <v>988</v>
      </c>
      <c r="B1227" s="25" t="s">
        <v>1561</v>
      </c>
      <c r="C1227" s="26"/>
      <c r="D1227" s="7"/>
      <c r="E1227" s="32"/>
      <c r="F1227" s="5"/>
      <c r="G1227" s="5"/>
      <c r="H1227" s="2" t="s">
        <v>1453</v>
      </c>
      <c r="I1227" s="9"/>
      <c r="J1227" s="9"/>
      <c r="K1227" s="511"/>
      <c r="L1227" s="512"/>
      <c r="M1227" s="2"/>
      <c r="N1227" s="2"/>
      <c r="O1227" s="32"/>
    </row>
    <row r="1228" spans="1:15" hidden="1">
      <c r="A1228" s="25" t="s">
        <v>988</v>
      </c>
      <c r="B1228" s="25" t="s">
        <v>1561</v>
      </c>
      <c r="C1228" s="26"/>
      <c r="D1228" s="7"/>
      <c r="E1228" s="32"/>
      <c r="F1228" s="5"/>
      <c r="G1228" s="5"/>
      <c r="H1228" s="2" t="s">
        <v>1454</v>
      </c>
      <c r="I1228" s="9"/>
      <c r="J1228" s="9"/>
      <c r="K1228" s="511"/>
      <c r="L1228" s="512"/>
      <c r="M1228" s="2"/>
      <c r="N1228" s="2"/>
      <c r="O1228" s="32"/>
    </row>
    <row r="1229" spans="1:15" hidden="1">
      <c r="A1229" s="25" t="s">
        <v>988</v>
      </c>
      <c r="B1229" s="25" t="s">
        <v>1561</v>
      </c>
      <c r="C1229" s="26"/>
      <c r="D1229" s="7"/>
      <c r="E1229" s="32"/>
      <c r="F1229" s="5"/>
      <c r="G1229" s="5"/>
      <c r="H1229" s="2" t="s">
        <v>1455</v>
      </c>
      <c r="I1229" s="9"/>
      <c r="J1229" s="9"/>
      <c r="K1229" s="511"/>
      <c r="L1229" s="512"/>
      <c r="M1229" s="2"/>
      <c r="N1229" s="2"/>
      <c r="O1229" s="32"/>
    </row>
    <row r="1230" spans="1:15" hidden="1">
      <c r="A1230" s="25" t="s">
        <v>988</v>
      </c>
      <c r="B1230" s="25" t="s">
        <v>1561</v>
      </c>
      <c r="C1230" s="26"/>
      <c r="D1230" s="7"/>
      <c r="E1230" s="32"/>
      <c r="F1230" s="5"/>
      <c r="G1230" s="5"/>
      <c r="H1230" s="2" t="s">
        <v>1456</v>
      </c>
      <c r="I1230" s="9"/>
      <c r="J1230" s="9"/>
      <c r="K1230" s="511"/>
      <c r="L1230" s="512"/>
      <c r="M1230" s="2"/>
      <c r="N1230" s="2"/>
      <c r="O1230" s="32"/>
    </row>
    <row r="1231" spans="1:15" ht="201" hidden="1" customHeight="1">
      <c r="A1231" s="25" t="s">
        <v>1561</v>
      </c>
      <c r="B1231" s="25" t="s">
        <v>1561</v>
      </c>
      <c r="C1231" s="2" t="s">
        <v>168</v>
      </c>
      <c r="D1231" s="7" t="s">
        <v>1457</v>
      </c>
      <c r="E1231" s="31">
        <f>E1224+1</f>
        <v>100</v>
      </c>
      <c r="F1231" s="27"/>
      <c r="G1231" s="27"/>
      <c r="H1231" s="15" t="s">
        <v>1458</v>
      </c>
      <c r="I1231" s="28"/>
      <c r="J1231" s="28"/>
      <c r="K1231" s="519" t="s">
        <v>1787</v>
      </c>
      <c r="L1231" s="520" t="str">
        <f>L1232&amp;"
OR
"&amp;K1249</f>
        <v>まだ社会人になっていない人を除く全員(Q53=2-9)
OR
12月時点就業者(Q17=1-6)</v>
      </c>
      <c r="M1231" s="15" t="str">
        <f>M1232&amp;"
OR
"&amp;K1237&amp;"
OR
"&amp;K1249</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
OR
Q81と同じ
OR
12月時点就業者(Q17=1-6)</v>
      </c>
      <c r="N1231" s="15" t="s">
        <v>1579</v>
      </c>
      <c r="O1231" s="31">
        <v>97</v>
      </c>
    </row>
    <row r="1232" spans="1:15" ht="99.75" hidden="1">
      <c r="A1232" s="25" t="s">
        <v>1561</v>
      </c>
      <c r="B1232" s="25" t="s">
        <v>1561</v>
      </c>
      <c r="C1232" s="26" t="s">
        <v>1516</v>
      </c>
      <c r="D1232" s="7"/>
      <c r="E1232" s="32"/>
      <c r="F1232" s="5"/>
      <c r="G1232" s="5"/>
      <c r="H1232" s="30" t="s">
        <v>1471</v>
      </c>
      <c r="I1232" s="9"/>
      <c r="J1232" s="9"/>
      <c r="K1232" s="511" t="s">
        <v>1787</v>
      </c>
      <c r="L1232" s="512" t="str">
        <f>"まだ社会人になっていない人を除く全員(Q"&amp;E595&amp;"=2-9)"</f>
        <v>まだ社会人になっていない人を除く全員(Q53=2-9)</v>
      </c>
      <c r="M1232" s="564" t="str">
        <f>"昨年調査（JPSED2018）で「まだ社会人になったことはない」(JPSED2018_Q46=1) かつ 今回調査で「まだ社会人になったことはない」以外(Q"&amp;$E$595&amp;"=2-9)
OR
「昨年調査で在学中（JPSED2018_Q5=9-15）」かつ「今回調査で卒業（Q5=1-8）」 かつ 「昨年調査の在学学校に応じた年齢（別紙条件）」"</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v>
      </c>
      <c r="N1232" s="2"/>
      <c r="O1232" s="32"/>
    </row>
    <row r="1233" spans="1:15" ht="30" hidden="1">
      <c r="A1233" s="25" t="s">
        <v>1561</v>
      </c>
      <c r="B1233" s="25" t="s">
        <v>1561</v>
      </c>
      <c r="C1233" s="26" t="s">
        <v>25</v>
      </c>
      <c r="D1233" s="7"/>
      <c r="E1233" s="32"/>
      <c r="F1233" s="5"/>
      <c r="G1233" s="5"/>
      <c r="H1233" s="2" t="s">
        <v>1472</v>
      </c>
      <c r="I1233" s="9"/>
      <c r="J1233" s="9"/>
      <c r="K1233" s="511"/>
      <c r="L1233" s="512"/>
      <c r="M1233" s="2" t="s">
        <v>2101</v>
      </c>
      <c r="N1233" s="2"/>
      <c r="O1233" s="32"/>
    </row>
    <row r="1234" spans="1:15" hidden="1">
      <c r="A1234" s="25" t="s">
        <v>1561</v>
      </c>
      <c r="B1234" s="25" t="s">
        <v>1561</v>
      </c>
      <c r="C1234" s="26"/>
      <c r="D1234" s="7"/>
      <c r="E1234" s="32"/>
      <c r="F1234" s="5"/>
      <c r="G1234" s="5"/>
      <c r="H1234" s="2" t="s">
        <v>1846</v>
      </c>
      <c r="I1234" s="9"/>
      <c r="J1234" s="9"/>
      <c r="K1234" s="511"/>
      <c r="L1234" s="512"/>
      <c r="M1234" s="2"/>
      <c r="N1234" s="2"/>
      <c r="O1234" s="32"/>
    </row>
    <row r="1235" spans="1:15" hidden="1">
      <c r="A1235" s="25" t="s">
        <v>1561</v>
      </c>
      <c r="B1235" s="25" t="s">
        <v>1561</v>
      </c>
      <c r="C1235" s="26"/>
      <c r="D1235" s="7"/>
      <c r="E1235" s="32"/>
      <c r="F1235" s="5"/>
      <c r="G1235" s="5"/>
      <c r="H1235" s="2"/>
      <c r="I1235" s="9"/>
      <c r="J1235" s="9"/>
      <c r="K1235" s="511"/>
      <c r="L1235" s="512"/>
      <c r="M1235" s="2"/>
      <c r="N1235" s="2"/>
      <c r="O1235" s="32"/>
    </row>
    <row r="1236" spans="1:15" ht="19.5" hidden="1">
      <c r="A1236" s="25" t="s">
        <v>1561</v>
      </c>
      <c r="B1236" s="25" t="s">
        <v>1561</v>
      </c>
      <c r="C1236" s="26"/>
      <c r="D1236" s="7"/>
      <c r="E1236" s="32"/>
      <c r="F1236" s="5"/>
      <c r="G1236" s="5"/>
      <c r="H1236" s="317" t="s">
        <v>1581</v>
      </c>
      <c r="I1236" s="9"/>
      <c r="J1236" s="9"/>
      <c r="K1236" s="511"/>
      <c r="L1236" s="512"/>
      <c r="M1236" s="2"/>
      <c r="N1236" s="2"/>
      <c r="O1236" s="32"/>
    </row>
    <row r="1237" spans="1:15" ht="82.5" hidden="1">
      <c r="A1237" s="25" t="s">
        <v>1561</v>
      </c>
      <c r="B1237" s="25" t="s">
        <v>1561</v>
      </c>
      <c r="C1237" s="26"/>
      <c r="D1237" s="7"/>
      <c r="E1237" s="33"/>
      <c r="F1237" s="16"/>
      <c r="G1237" s="16"/>
      <c r="H1237" s="318" t="s">
        <v>1656</v>
      </c>
      <c r="I1237" s="18"/>
      <c r="J1237" s="18"/>
      <c r="K1237" s="517" t="str">
        <f>K1175</f>
        <v>Q81と同じ</v>
      </c>
      <c r="L1237" s="518" t="str">
        <f>"退職2回以上(Q"&amp;$E$595&amp;"=4-9)"</f>
        <v>退職2回以上(Q53=4-9)</v>
      </c>
      <c r="M1237" s="17" t="str">
        <f>"・就業形態：Q"&amp;E974&amp;"の回答結果を表示
・業種：Q"&amp;E985&amp;"の回答結果を表示
・職種：Q"&amp;E1005&amp;"の回答結果を表示"</f>
        <v>・就業形態：Q81の回答結果を表示
・業種：Q82の回答結果を表示
・職種：Q84の回答結果を表示</v>
      </c>
      <c r="N1237" s="17" t="s">
        <v>1801</v>
      </c>
      <c r="O1237" s="33"/>
    </row>
    <row r="1238" spans="1:15" ht="30" hidden="1">
      <c r="A1238" s="25" t="s">
        <v>1561</v>
      </c>
      <c r="B1238" s="25" t="s">
        <v>1561</v>
      </c>
      <c r="C1238" s="26"/>
      <c r="D1238" s="7"/>
      <c r="E1238" s="32"/>
      <c r="F1238" s="5"/>
      <c r="G1238" s="5"/>
      <c r="H1238" s="30" t="s">
        <v>1473</v>
      </c>
      <c r="I1238" s="9"/>
      <c r="J1238" s="9"/>
      <c r="K1238" s="511" t="str">
        <f>K1237</f>
        <v>Q81と同じ</v>
      </c>
      <c r="L1238" s="512" t="str">
        <f>"退職2回以上(Q"&amp;$E$595&amp;"=4-9)"</f>
        <v>退職2回以上(Q53=4-9)</v>
      </c>
      <c r="M1238" s="2" t="s">
        <v>2101</v>
      </c>
      <c r="N1238" s="2"/>
      <c r="O1238" s="32"/>
    </row>
    <row r="1239" spans="1:15" hidden="1">
      <c r="A1239" s="25" t="s">
        <v>1561</v>
      </c>
      <c r="B1239" s="25" t="s">
        <v>1561</v>
      </c>
      <c r="C1239" s="26"/>
      <c r="D1239" s="7"/>
      <c r="E1239" s="32"/>
      <c r="F1239" s="5"/>
      <c r="G1239" s="5"/>
      <c r="H1239" s="30" t="s">
        <v>1474</v>
      </c>
      <c r="I1239" s="9"/>
      <c r="J1239" s="9"/>
      <c r="K1239" s="511"/>
      <c r="L1239" s="512"/>
      <c r="M1239" s="2"/>
      <c r="N1239" s="2"/>
      <c r="O1239" s="32"/>
    </row>
    <row r="1240" spans="1:15" hidden="1">
      <c r="A1240" s="25" t="s">
        <v>1561</v>
      </c>
      <c r="B1240" s="25" t="s">
        <v>1561</v>
      </c>
      <c r="C1240" s="26"/>
      <c r="D1240" s="7"/>
      <c r="E1240" s="32"/>
      <c r="F1240" s="5"/>
      <c r="G1240" s="5"/>
      <c r="H1240" s="2" t="s">
        <v>1847</v>
      </c>
      <c r="I1240" s="9"/>
      <c r="J1240" s="9"/>
      <c r="K1240" s="511"/>
      <c r="L1240" s="512"/>
      <c r="M1240" s="2"/>
      <c r="N1240" s="2"/>
      <c r="O1240" s="32"/>
    </row>
    <row r="1241" spans="1:15" hidden="1">
      <c r="A1241" s="25" t="s">
        <v>1561</v>
      </c>
      <c r="B1241" s="25" t="s">
        <v>1561</v>
      </c>
      <c r="C1241" s="26"/>
      <c r="D1241" s="7"/>
      <c r="E1241" s="32"/>
      <c r="F1241" s="5"/>
      <c r="G1241" s="5"/>
      <c r="H1241" s="30" t="s">
        <v>1475</v>
      </c>
      <c r="I1241" s="9"/>
      <c r="J1241" s="9"/>
      <c r="K1241" s="511"/>
      <c r="L1241" s="512"/>
      <c r="M1241" s="2"/>
      <c r="N1241" s="2"/>
      <c r="O1241" s="32"/>
    </row>
    <row r="1242" spans="1:15" hidden="1">
      <c r="A1242" s="25" t="s">
        <v>1561</v>
      </c>
      <c r="B1242" s="25" t="s">
        <v>1561</v>
      </c>
      <c r="C1242" s="26"/>
      <c r="D1242" s="7"/>
      <c r="E1242" s="32"/>
      <c r="F1242" s="5"/>
      <c r="G1242" s="5"/>
      <c r="H1242" s="2" t="s">
        <v>1847</v>
      </c>
      <c r="I1242" s="9"/>
      <c r="J1242" s="9"/>
      <c r="K1242" s="511"/>
      <c r="L1242" s="512"/>
      <c r="M1242" s="2"/>
      <c r="N1242" s="2"/>
      <c r="O1242" s="32"/>
    </row>
    <row r="1243" spans="1:15" ht="82.5" hidden="1">
      <c r="A1243" s="25" t="s">
        <v>1561</v>
      </c>
      <c r="B1243" s="25" t="s">
        <v>1561</v>
      </c>
      <c r="C1243" s="26"/>
      <c r="D1243" s="7"/>
      <c r="E1243" s="33"/>
      <c r="F1243" s="16"/>
      <c r="G1243" s="16"/>
      <c r="H1243" s="699" t="s">
        <v>1657</v>
      </c>
      <c r="I1243" s="647"/>
      <c r="J1243" s="647"/>
      <c r="K1243" s="648" t="s">
        <v>1623</v>
      </c>
      <c r="L1243" s="649" t="str">
        <f>"退職経験あり(Q"&amp;$E$595&amp;"=3-9)"</f>
        <v>退職経験あり(Q53=3-9)</v>
      </c>
      <c r="M1243" s="19" t="str">
        <f>"・就業形態：Q"&amp;E1012&amp;"の回答結果を表示
・業種：Q"&amp;E1024&amp;"の回答結果を表示
・職種：Q"&amp;E1046&amp;"の回答結果を表示"</f>
        <v>・就業形態：Q85の回答結果を表示
・業種：Q86の回答結果を表示
・職種：Q88の回答結果を表示</v>
      </c>
      <c r="N1243" s="19" t="s">
        <v>2022</v>
      </c>
      <c r="O1243" s="33"/>
    </row>
    <row r="1244" spans="1:15" ht="30" hidden="1">
      <c r="A1244" s="25" t="s">
        <v>1561</v>
      </c>
      <c r="B1244" s="25" t="s">
        <v>1561</v>
      </c>
      <c r="C1244" s="26"/>
      <c r="D1244" s="7"/>
      <c r="E1244" s="32"/>
      <c r="F1244" s="5"/>
      <c r="G1244" s="5"/>
      <c r="H1244" s="700" t="s">
        <v>2023</v>
      </c>
      <c r="I1244" s="633"/>
      <c r="J1244" s="633"/>
      <c r="K1244" s="634" t="str">
        <f>"退職経験あり(Q"&amp;$E$595&amp;"=3-9)"</f>
        <v>退職経験あり(Q53=3-9)</v>
      </c>
      <c r="L1244" s="635" t="str">
        <f>"退職経験あり(Q"&amp;$E$595&amp;"=3-9)"</f>
        <v>退職経験あり(Q53=3-9)</v>
      </c>
      <c r="M1244" s="3" t="s">
        <v>2102</v>
      </c>
      <c r="N1244" s="3" t="s">
        <v>1973</v>
      </c>
      <c r="O1244" s="32"/>
    </row>
    <row r="1245" spans="1:15" hidden="1">
      <c r="A1245" s="25" t="s">
        <v>1561</v>
      </c>
      <c r="B1245" s="25" t="s">
        <v>1561</v>
      </c>
      <c r="C1245" s="26"/>
      <c r="D1245" s="7"/>
      <c r="E1245" s="32"/>
      <c r="F1245" s="5"/>
      <c r="G1245" s="5"/>
      <c r="H1245" s="30" t="s">
        <v>1474</v>
      </c>
      <c r="I1245" s="9"/>
      <c r="J1245" s="9"/>
      <c r="K1245" s="511"/>
      <c r="L1245" s="512"/>
      <c r="M1245" s="3"/>
      <c r="N1245" s="3"/>
      <c r="O1245" s="32"/>
    </row>
    <row r="1246" spans="1:15" hidden="1">
      <c r="A1246" s="25" t="s">
        <v>1561</v>
      </c>
      <c r="B1246" s="25" t="s">
        <v>1561</v>
      </c>
      <c r="C1246" s="26"/>
      <c r="D1246" s="7"/>
      <c r="E1246" s="32"/>
      <c r="F1246" s="5"/>
      <c r="G1246" s="5"/>
      <c r="H1246" s="2" t="s">
        <v>1847</v>
      </c>
      <c r="I1246" s="9"/>
      <c r="J1246" s="9"/>
      <c r="K1246" s="511"/>
      <c r="L1246" s="512"/>
      <c r="M1246" s="3"/>
      <c r="N1246" s="3"/>
      <c r="O1246" s="32"/>
    </row>
    <row r="1247" spans="1:15" hidden="1">
      <c r="A1247" s="25" t="s">
        <v>1561</v>
      </c>
      <c r="B1247" s="25" t="s">
        <v>1561</v>
      </c>
      <c r="C1247" s="26"/>
      <c r="D1247" s="7"/>
      <c r="E1247" s="32"/>
      <c r="F1247" s="5"/>
      <c r="G1247" s="5"/>
      <c r="H1247" s="30" t="s">
        <v>1475</v>
      </c>
      <c r="I1247" s="9"/>
      <c r="J1247" s="9"/>
      <c r="K1247" s="511"/>
      <c r="L1247" s="512"/>
      <c r="M1247" s="3"/>
      <c r="N1247" s="3"/>
      <c r="O1247" s="32"/>
    </row>
    <row r="1248" spans="1:15" hidden="1">
      <c r="A1248" s="25" t="s">
        <v>1561</v>
      </c>
      <c r="B1248" s="25" t="s">
        <v>1561</v>
      </c>
      <c r="C1248" s="26"/>
      <c r="D1248" s="7"/>
      <c r="E1248" s="32"/>
      <c r="F1248" s="5"/>
      <c r="G1248" s="5"/>
      <c r="H1248" s="2" t="s">
        <v>1847</v>
      </c>
      <c r="I1248" s="9"/>
      <c r="J1248" s="9"/>
      <c r="K1248" s="511"/>
      <c r="L1248" s="512"/>
      <c r="M1248" s="3"/>
      <c r="N1248" s="3"/>
      <c r="O1248" s="32"/>
    </row>
    <row r="1249" spans="1:15" ht="82.5" hidden="1">
      <c r="A1249" s="25" t="s">
        <v>1561</v>
      </c>
      <c r="B1249" s="25" t="s">
        <v>1561</v>
      </c>
      <c r="C1249" s="26"/>
      <c r="D1249" s="7"/>
      <c r="E1249" s="33"/>
      <c r="F1249" s="16"/>
      <c r="G1249" s="16"/>
      <c r="H1249" s="318" t="s">
        <v>1658</v>
      </c>
      <c r="I1249" s="18"/>
      <c r="J1249" s="18"/>
      <c r="K1249" s="809" t="str">
        <f>"12月時点就業者(Q"&amp;E231&amp;"=1-6)"</f>
        <v>12月時点就業者(Q17=1-6)</v>
      </c>
      <c r="L1249" s="810"/>
      <c r="M1249" s="17" t="str">
        <f>"・就業形態：Q"&amp;E250&amp;" Q"&amp;E259&amp;"の回答結果を表示
・業種：Q"&amp;E390&amp;"の回答結果を表示
・職種：Q"&amp;E411&amp;"の回答結果を表示"</f>
        <v>・就業形態：Q18 Q19の回答結果を表示
・業種：Q30の回答結果を表示
・職種：Q32の回答結果を表示</v>
      </c>
      <c r="N1249" s="17" t="s">
        <v>1801</v>
      </c>
      <c r="O1249" s="33"/>
    </row>
    <row r="1250" spans="1:15" ht="30" hidden="1">
      <c r="A1250" s="25" t="s">
        <v>1561</v>
      </c>
      <c r="B1250" s="25" t="s">
        <v>1561</v>
      </c>
      <c r="C1250" s="26"/>
      <c r="D1250" s="7"/>
      <c r="E1250" s="32"/>
      <c r="F1250" s="5"/>
      <c r="G1250" s="5"/>
      <c r="H1250" s="30" t="s">
        <v>1476</v>
      </c>
      <c r="I1250" s="9"/>
      <c r="J1250" s="9"/>
      <c r="K1250" s="799" t="str">
        <f>"12月時点就業者(Q"&amp;E231&amp;"=1-6)"</f>
        <v>12月時点就業者(Q17=1-6)</v>
      </c>
      <c r="L1250" s="800"/>
      <c r="M1250" s="2" t="s">
        <v>2101</v>
      </c>
      <c r="N1250" s="30"/>
      <c r="O1250" s="32"/>
    </row>
    <row r="1251" spans="1:15" hidden="1">
      <c r="A1251" s="25" t="s">
        <v>1561</v>
      </c>
      <c r="B1251" s="25" t="s">
        <v>1561</v>
      </c>
      <c r="C1251" s="26"/>
      <c r="D1251" s="7"/>
      <c r="E1251" s="32"/>
      <c r="F1251" s="5"/>
      <c r="G1251" s="5"/>
      <c r="H1251" s="2" t="s">
        <v>1847</v>
      </c>
      <c r="I1251" s="9"/>
      <c r="J1251" s="9"/>
      <c r="K1251" s="511"/>
      <c r="L1251" s="512"/>
      <c r="M1251" s="2"/>
      <c r="N1251" s="30"/>
      <c r="O1251" s="32"/>
    </row>
    <row r="1252" spans="1:15" hidden="1">
      <c r="A1252" s="25" t="s">
        <v>1561</v>
      </c>
      <c r="B1252" s="25" t="s">
        <v>1561</v>
      </c>
      <c r="C1252" s="26"/>
      <c r="D1252" s="7"/>
      <c r="E1252" s="33"/>
      <c r="F1252" s="16"/>
      <c r="G1252" s="16"/>
      <c r="H1252" s="316" t="s">
        <v>1459</v>
      </c>
      <c r="I1252" s="18"/>
      <c r="J1252" s="18"/>
      <c r="K1252" s="517"/>
      <c r="L1252" s="518"/>
      <c r="M1252" s="17"/>
      <c r="N1252" s="17"/>
      <c r="O1252" s="33"/>
    </row>
    <row r="1253" spans="1:15" hidden="1">
      <c r="A1253" s="25"/>
      <c r="B1253" s="25"/>
      <c r="C1253" s="26"/>
      <c r="D1253" s="7"/>
      <c r="E1253" s="33"/>
      <c r="F1253" s="16"/>
      <c r="G1253" s="16"/>
      <c r="H1253" s="17" t="s">
        <v>1849</v>
      </c>
      <c r="I1253" s="18"/>
      <c r="J1253" s="18"/>
      <c r="K1253" s="738"/>
      <c r="L1253" s="739"/>
      <c r="M1253" s="17"/>
      <c r="N1253" s="17" t="s">
        <v>1801</v>
      </c>
      <c r="O1253" s="33"/>
    </row>
    <row r="1254" spans="1:15" hidden="1">
      <c r="A1254" s="25" t="s">
        <v>1561</v>
      </c>
      <c r="B1254" s="25" t="s">
        <v>1561</v>
      </c>
      <c r="C1254" s="26"/>
      <c r="D1254" s="7"/>
      <c r="E1254" s="33"/>
      <c r="F1254" s="16"/>
      <c r="G1254" s="16"/>
      <c r="H1254" s="17" t="s">
        <v>1460</v>
      </c>
      <c r="I1254" s="18"/>
      <c r="J1254" s="18"/>
      <c r="K1254" s="517"/>
      <c r="L1254" s="518"/>
      <c r="M1254" s="17" t="s">
        <v>1848</v>
      </c>
      <c r="N1254" s="17"/>
      <c r="O1254" s="33"/>
    </row>
    <row r="1255" spans="1:15" hidden="1">
      <c r="A1255" s="25" t="s">
        <v>1561</v>
      </c>
      <c r="B1255" s="25" t="s">
        <v>1561</v>
      </c>
      <c r="C1255" s="26"/>
      <c r="D1255" s="7"/>
      <c r="E1255" s="33"/>
      <c r="F1255" s="16"/>
      <c r="G1255" s="16"/>
      <c r="H1255" s="17" t="s">
        <v>1461</v>
      </c>
      <c r="I1255" s="18"/>
      <c r="J1255" s="18"/>
      <c r="K1255" s="517"/>
      <c r="L1255" s="518"/>
      <c r="M1255" s="17"/>
      <c r="N1255" s="17"/>
      <c r="O1255" s="33"/>
    </row>
    <row r="1256" spans="1:15" hidden="1">
      <c r="A1256" s="25" t="s">
        <v>1561</v>
      </c>
      <c r="B1256" s="25" t="s">
        <v>1561</v>
      </c>
      <c r="C1256" s="26"/>
      <c r="D1256" s="7"/>
      <c r="E1256" s="33"/>
      <c r="F1256" s="16"/>
      <c r="G1256" s="16"/>
      <c r="H1256" s="17" t="s">
        <v>1462</v>
      </c>
      <c r="I1256" s="18"/>
      <c r="J1256" s="18"/>
      <c r="K1256" s="517"/>
      <c r="L1256" s="518"/>
      <c r="M1256" s="17"/>
      <c r="N1256" s="17"/>
      <c r="O1256" s="33"/>
    </row>
    <row r="1257" spans="1:15" hidden="1">
      <c r="A1257" s="25" t="s">
        <v>1561</v>
      </c>
      <c r="B1257" s="25" t="s">
        <v>1561</v>
      </c>
      <c r="C1257" s="26"/>
      <c r="D1257" s="7"/>
      <c r="E1257" s="33"/>
      <c r="F1257" s="16"/>
      <c r="G1257" s="16"/>
      <c r="H1257" s="17" t="s">
        <v>1463</v>
      </c>
      <c r="I1257" s="18"/>
      <c r="J1257" s="18"/>
      <c r="K1257" s="517"/>
      <c r="L1257" s="518"/>
      <c r="M1257" s="17"/>
      <c r="N1257" s="17"/>
      <c r="O1257" s="33"/>
    </row>
    <row r="1258" spans="1:15" hidden="1">
      <c r="A1258" s="25" t="s">
        <v>1561</v>
      </c>
      <c r="B1258" s="25" t="s">
        <v>1561</v>
      </c>
      <c r="C1258" s="26"/>
      <c r="D1258" s="7"/>
      <c r="E1258" s="33"/>
      <c r="F1258" s="16"/>
      <c r="G1258" s="16"/>
      <c r="H1258" s="17" t="s">
        <v>1464</v>
      </c>
      <c r="I1258" s="18"/>
      <c r="J1258" s="18"/>
      <c r="K1258" s="517"/>
      <c r="L1258" s="518"/>
      <c r="M1258" s="17"/>
      <c r="N1258" s="17"/>
      <c r="O1258" s="33"/>
    </row>
    <row r="1259" spans="1:15" hidden="1">
      <c r="A1259" s="25" t="s">
        <v>1561</v>
      </c>
      <c r="B1259" s="25" t="s">
        <v>1561</v>
      </c>
      <c r="C1259" s="26"/>
      <c r="D1259" s="7"/>
      <c r="E1259" s="33"/>
      <c r="F1259" s="16"/>
      <c r="G1259" s="16"/>
      <c r="H1259" s="17" t="s">
        <v>1465</v>
      </c>
      <c r="I1259" s="18"/>
      <c r="J1259" s="18"/>
      <c r="K1259" s="517"/>
      <c r="L1259" s="518"/>
      <c r="M1259" s="17"/>
      <c r="N1259" s="17"/>
      <c r="O1259" s="33"/>
    </row>
    <row r="1260" spans="1:15" hidden="1">
      <c r="A1260" s="25" t="s">
        <v>1561</v>
      </c>
      <c r="B1260" s="25" t="s">
        <v>1561</v>
      </c>
      <c r="C1260" s="26"/>
      <c r="D1260" s="7"/>
      <c r="E1260" s="33"/>
      <c r="F1260" s="16"/>
      <c r="G1260" s="16"/>
      <c r="H1260" s="17" t="s">
        <v>1466</v>
      </c>
      <c r="I1260" s="18"/>
      <c r="J1260" s="18"/>
      <c r="K1260" s="517"/>
      <c r="L1260" s="518"/>
      <c r="M1260" s="17"/>
      <c r="N1260" s="17"/>
      <c r="O1260" s="33"/>
    </row>
    <row r="1261" spans="1:15" hidden="1">
      <c r="A1261" s="25" t="s">
        <v>1561</v>
      </c>
      <c r="B1261" s="25" t="s">
        <v>1561</v>
      </c>
      <c r="C1261" s="26"/>
      <c r="D1261" s="7"/>
      <c r="E1261" s="33"/>
      <c r="F1261" s="16"/>
      <c r="G1261" s="16"/>
      <c r="H1261" s="17" t="s">
        <v>1467</v>
      </c>
      <c r="I1261" s="18"/>
      <c r="J1261" s="18"/>
      <c r="K1261" s="517"/>
      <c r="L1261" s="518"/>
      <c r="M1261" s="17"/>
      <c r="N1261" s="17"/>
      <c r="O1261" s="33"/>
    </row>
    <row r="1262" spans="1:15" hidden="1">
      <c r="A1262" s="25" t="s">
        <v>1561</v>
      </c>
      <c r="B1262" s="25" t="s">
        <v>1561</v>
      </c>
      <c r="C1262" s="26"/>
      <c r="D1262" s="7"/>
      <c r="E1262" s="33"/>
      <c r="F1262" s="16"/>
      <c r="G1262" s="16"/>
      <c r="H1262" s="17" t="s">
        <v>1468</v>
      </c>
      <c r="I1262" s="18"/>
      <c r="J1262" s="18"/>
      <c r="K1262" s="517"/>
      <c r="L1262" s="518"/>
      <c r="M1262" s="17"/>
      <c r="N1262" s="17"/>
      <c r="O1262" s="33"/>
    </row>
    <row r="1263" spans="1:15" hidden="1">
      <c r="A1263" s="25" t="s">
        <v>1561</v>
      </c>
      <c r="B1263" s="25" t="s">
        <v>1561</v>
      </c>
      <c r="C1263" s="26"/>
      <c r="D1263" s="7"/>
      <c r="E1263" s="33"/>
      <c r="F1263" s="16"/>
      <c r="G1263" s="16"/>
      <c r="H1263" s="17" t="s">
        <v>1469</v>
      </c>
      <c r="I1263" s="18"/>
      <c r="J1263" s="18"/>
      <c r="K1263" s="517"/>
      <c r="L1263" s="518"/>
      <c r="M1263" s="17"/>
      <c r="N1263" s="17"/>
      <c r="O1263" s="33"/>
    </row>
    <row r="1264" spans="1:15" hidden="1">
      <c r="A1264" s="25" t="s">
        <v>1561</v>
      </c>
      <c r="B1264" s="25" t="s">
        <v>1561</v>
      </c>
      <c r="C1264" s="26"/>
      <c r="D1264" s="7"/>
      <c r="E1264" s="33"/>
      <c r="F1264" s="16"/>
      <c r="G1264" s="16"/>
      <c r="H1264" s="17" t="s">
        <v>1470</v>
      </c>
      <c r="I1264" s="18"/>
      <c r="J1264" s="18"/>
      <c r="K1264" s="517"/>
      <c r="L1264" s="518"/>
      <c r="M1264" s="17"/>
      <c r="N1264" s="17"/>
      <c r="O1264" s="33"/>
    </row>
    <row r="1265" spans="1:15" hidden="1">
      <c r="A1265" s="25" t="s">
        <v>1561</v>
      </c>
      <c r="B1265" s="25" t="s">
        <v>1561</v>
      </c>
      <c r="C1265" s="26"/>
      <c r="D1265" s="7"/>
      <c r="E1265" s="33"/>
      <c r="F1265" s="16"/>
      <c r="G1265" s="16"/>
      <c r="H1265" s="19" t="s">
        <v>1580</v>
      </c>
      <c r="I1265" s="647"/>
      <c r="J1265" s="647"/>
      <c r="K1265" s="648"/>
      <c r="L1265" s="649"/>
      <c r="M1265" s="19"/>
      <c r="N1265" s="19" t="s">
        <v>1873</v>
      </c>
      <c r="O1265" s="33"/>
    </row>
    <row r="1266" spans="1:15" ht="270" hidden="1">
      <c r="A1266" s="25"/>
      <c r="B1266" s="25"/>
      <c r="C1266" s="26"/>
      <c r="D1266" s="7"/>
      <c r="E1266" s="33"/>
      <c r="F1266" s="16"/>
      <c r="G1266" s="16"/>
      <c r="H1266" s="17" t="s">
        <v>1824</v>
      </c>
      <c r="I1266" s="18"/>
      <c r="J1266" s="18"/>
      <c r="K1266" s="738"/>
      <c r="L1266" s="739"/>
      <c r="M1266" s="17" t="s">
        <v>1645</v>
      </c>
      <c r="N1266" s="316"/>
      <c r="O1266" s="33"/>
    </row>
    <row r="1267" spans="1:15" hidden="1">
      <c r="A1267" s="25" t="s">
        <v>1561</v>
      </c>
      <c r="B1267" s="25" t="s">
        <v>1561</v>
      </c>
      <c r="C1267" s="26"/>
      <c r="D1267" s="7"/>
      <c r="E1267" s="33"/>
      <c r="F1267" s="16"/>
      <c r="G1267" s="16"/>
      <c r="H1267" s="19" t="s">
        <v>1992</v>
      </c>
      <c r="I1267" s="647"/>
      <c r="J1267" s="647"/>
      <c r="K1267" s="648"/>
      <c r="L1267" s="649"/>
      <c r="M1267" s="19"/>
      <c r="N1267" s="19"/>
      <c r="O1267" s="33"/>
    </row>
    <row r="1268" spans="1:15" ht="30" hidden="1">
      <c r="A1268" s="25" t="s">
        <v>1561</v>
      </c>
      <c r="B1268" s="25" t="s">
        <v>1561</v>
      </c>
      <c r="C1268" s="26" t="s">
        <v>1477</v>
      </c>
      <c r="D1268" s="7" t="s">
        <v>33</v>
      </c>
      <c r="E1268" s="31">
        <f>E1231+1</f>
        <v>101</v>
      </c>
      <c r="F1268" s="27"/>
      <c r="G1268" s="27"/>
      <c r="H1268" s="15" t="s">
        <v>2103</v>
      </c>
      <c r="I1268" s="28"/>
      <c r="J1268" s="28"/>
      <c r="K1268" s="797" t="s">
        <v>284</v>
      </c>
      <c r="L1268" s="798"/>
      <c r="M1268" s="15" t="s">
        <v>1478</v>
      </c>
      <c r="N1268" s="28"/>
      <c r="O1268" s="31">
        <v>98</v>
      </c>
    </row>
    <row r="1269" spans="1:15" hidden="1">
      <c r="A1269" s="25" t="s">
        <v>1561</v>
      </c>
      <c r="B1269" s="25" t="s">
        <v>1561</v>
      </c>
      <c r="C1269" s="26"/>
      <c r="D1269" s="7"/>
      <c r="E1269" s="32"/>
      <c r="F1269" s="5"/>
      <c r="G1269" s="5"/>
      <c r="H1269" s="4" t="s">
        <v>1</v>
      </c>
      <c r="I1269" s="13"/>
      <c r="J1269" s="13"/>
      <c r="K1269" s="513"/>
      <c r="L1269" s="514"/>
      <c r="M1269" s="14"/>
      <c r="N1269" s="84"/>
      <c r="O1269" s="32"/>
    </row>
    <row r="1270" spans="1:15" ht="96.75" hidden="1" customHeight="1">
      <c r="A1270" s="25" t="s">
        <v>1561</v>
      </c>
      <c r="B1270" s="25" t="s">
        <v>1561</v>
      </c>
      <c r="C1270" s="26"/>
      <c r="D1270" s="7"/>
      <c r="E1270" s="32"/>
      <c r="F1270" s="5"/>
      <c r="G1270" s="5"/>
      <c r="H1270" s="2" t="s">
        <v>1925</v>
      </c>
      <c r="I1270" s="9"/>
      <c r="J1270" s="9"/>
      <c r="K1270" s="799" t="str">
        <f>"昨年1年間少しでも働いた人（休んでいた含む）("&amp;$E$187&amp;","&amp;$E$202&amp;","&amp;$E$217&amp;"いずれかの月=1-4 or Q"&amp;$E$231&amp;"=1-6)"</f>
        <v>昨年1年間少しでも働いた人（休んでいた含む）(Q16-1,Q16-2,Q16-3いずれかの月=1-4 or Q17=1-6)</v>
      </c>
      <c r="L1270" s="800"/>
      <c r="M1270" s="3"/>
      <c r="N1270" s="3" t="s">
        <v>1926</v>
      </c>
      <c r="O1270" s="32"/>
    </row>
    <row r="1271" spans="1:15" ht="30" hidden="1">
      <c r="A1271" s="25" t="s">
        <v>1561</v>
      </c>
      <c r="B1271" s="25" t="s">
        <v>1561</v>
      </c>
      <c r="C1271" s="26"/>
      <c r="D1271" s="7"/>
      <c r="E1271" s="32"/>
      <c r="F1271" s="5"/>
      <c r="G1271" s="5"/>
      <c r="H1271" s="2" t="s">
        <v>2024</v>
      </c>
      <c r="I1271" s="9"/>
      <c r="J1271" s="9"/>
      <c r="K1271" s="511"/>
      <c r="L1271" s="512"/>
      <c r="M1271" s="3"/>
      <c r="N1271" s="3" t="s">
        <v>1862</v>
      </c>
      <c r="O1271" s="32"/>
    </row>
    <row r="1272" spans="1:15" ht="101.25" hidden="1" customHeight="1">
      <c r="A1272" s="25" t="s">
        <v>1561</v>
      </c>
      <c r="B1272" s="25" t="s">
        <v>1561</v>
      </c>
      <c r="C1272" s="26"/>
      <c r="D1272" s="7"/>
      <c r="E1272" s="32"/>
      <c r="F1272" s="5"/>
      <c r="G1272" s="5"/>
      <c r="H1272" s="2" t="s">
        <v>1974</v>
      </c>
      <c r="I1272" s="9"/>
      <c r="J1272" s="9"/>
      <c r="K1272" s="799" t="str">
        <f>"1年間に副業をした人(Q"&amp;$E$846&amp;"=1)"</f>
        <v>1年間に副業をした人(Q75=1)</v>
      </c>
      <c r="L1272" s="800"/>
      <c r="M1272" s="67"/>
      <c r="N1272" s="67" t="s">
        <v>2025</v>
      </c>
      <c r="O1272" s="32"/>
    </row>
    <row r="1273" spans="1:15" ht="30" hidden="1">
      <c r="A1273" s="25" t="s">
        <v>1561</v>
      </c>
      <c r="B1273" s="25" t="s">
        <v>1561</v>
      </c>
      <c r="C1273" s="26"/>
      <c r="D1273" s="7"/>
      <c r="E1273" s="32"/>
      <c r="F1273" s="5"/>
      <c r="G1273" s="5"/>
      <c r="H1273" s="3" t="s">
        <v>2026</v>
      </c>
      <c r="I1273" s="9"/>
      <c r="J1273" s="9"/>
      <c r="K1273" s="511"/>
      <c r="L1273" s="512"/>
      <c r="M1273" s="3"/>
      <c r="N1273" s="273"/>
      <c r="O1273" s="32"/>
    </row>
    <row r="1274" spans="1:15" ht="30" hidden="1">
      <c r="A1274" s="25" t="s">
        <v>1561</v>
      </c>
      <c r="B1274" s="25" t="s">
        <v>1561</v>
      </c>
      <c r="C1274" s="26"/>
      <c r="D1274" s="7"/>
      <c r="E1274" s="32"/>
      <c r="F1274" s="5"/>
      <c r="G1274" s="5"/>
      <c r="H1274" s="2" t="s">
        <v>1858</v>
      </c>
      <c r="I1274" s="9"/>
      <c r="J1274" s="9"/>
      <c r="K1274" s="799" t="s">
        <v>1537</v>
      </c>
      <c r="L1274" s="800"/>
      <c r="M1274" s="3"/>
      <c r="N1274" s="3" t="s">
        <v>1936</v>
      </c>
      <c r="O1274" s="32"/>
    </row>
    <row r="1275" spans="1:15" hidden="1">
      <c r="A1275" s="25" t="s">
        <v>1561</v>
      </c>
      <c r="B1275" s="25" t="s">
        <v>1561</v>
      </c>
      <c r="C1275" s="3"/>
      <c r="D1275" s="636" t="s">
        <v>227</v>
      </c>
      <c r="E1275" s="637">
        <f>E1268+1</f>
        <v>102</v>
      </c>
      <c r="F1275" s="638"/>
      <c r="G1275" s="638"/>
      <c r="H1275" s="485" t="s">
        <v>1951</v>
      </c>
      <c r="I1275" s="639"/>
      <c r="J1275" s="639"/>
      <c r="K1275" s="811" t="s">
        <v>1537</v>
      </c>
      <c r="L1275" s="812"/>
      <c r="M1275" s="485"/>
      <c r="N1275" s="485" t="s">
        <v>1964</v>
      </c>
      <c r="O1275" s="31">
        <v>99</v>
      </c>
    </row>
    <row r="1276" spans="1:15" ht="15" hidden="1" customHeight="1">
      <c r="A1276" s="25" t="s">
        <v>1561</v>
      </c>
      <c r="B1276" s="25" t="s">
        <v>1561</v>
      </c>
      <c r="C1276" s="97"/>
      <c r="D1276" s="636"/>
      <c r="E1276" s="640"/>
      <c r="F1276" s="641"/>
      <c r="G1276" s="641"/>
      <c r="H1276" s="14" t="s">
        <v>173</v>
      </c>
      <c r="I1276" s="642"/>
      <c r="J1276" s="642"/>
      <c r="K1276" s="643"/>
      <c r="L1276" s="644"/>
      <c r="M1276" s="14"/>
      <c r="N1276" s="14"/>
      <c r="O1276" s="32"/>
    </row>
    <row r="1277" spans="1:15" ht="15" hidden="1" customHeight="1">
      <c r="A1277" s="25" t="s">
        <v>1561</v>
      </c>
      <c r="B1277" s="25" t="s">
        <v>1561</v>
      </c>
      <c r="C1277" s="97"/>
      <c r="D1277" s="636"/>
      <c r="E1277" s="640"/>
      <c r="F1277" s="641"/>
      <c r="G1277" s="641" t="s">
        <v>36</v>
      </c>
      <c r="H1277" s="3" t="s">
        <v>1952</v>
      </c>
      <c r="I1277" s="633"/>
      <c r="J1277" s="633"/>
      <c r="K1277" s="634"/>
      <c r="L1277" s="635"/>
      <c r="M1277" s="3"/>
      <c r="N1277" s="700"/>
      <c r="O1277" s="32"/>
    </row>
    <row r="1278" spans="1:15" ht="15" hidden="1" customHeight="1">
      <c r="A1278" s="25" t="s">
        <v>1561</v>
      </c>
      <c r="B1278" s="25" t="s">
        <v>1561</v>
      </c>
      <c r="C1278" s="97"/>
      <c r="D1278" s="636"/>
      <c r="E1278" s="640"/>
      <c r="F1278" s="641"/>
      <c r="G1278" s="641" t="s">
        <v>37</v>
      </c>
      <c r="H1278" s="3" t="s">
        <v>1957</v>
      </c>
      <c r="I1278" s="633"/>
      <c r="J1278" s="633"/>
      <c r="K1278" s="634"/>
      <c r="L1278" s="635"/>
      <c r="M1278" s="3"/>
      <c r="N1278" s="3"/>
      <c r="O1278" s="32"/>
    </row>
    <row r="1279" spans="1:15" ht="15" hidden="1" customHeight="1">
      <c r="A1279" s="25"/>
      <c r="B1279" s="25"/>
      <c r="C1279" s="97"/>
      <c r="D1279" s="636"/>
      <c r="E1279" s="640"/>
      <c r="F1279" s="641"/>
      <c r="G1279" s="641" t="s">
        <v>14</v>
      </c>
      <c r="H1279" s="3" t="s">
        <v>1958</v>
      </c>
      <c r="I1279" s="633"/>
      <c r="J1279" s="633"/>
      <c r="K1279" s="634"/>
      <c r="L1279" s="635"/>
      <c r="M1279" s="3"/>
      <c r="N1279" s="3"/>
      <c r="O1279" s="32"/>
    </row>
    <row r="1280" spans="1:15" ht="15" hidden="1" customHeight="1">
      <c r="A1280" s="25"/>
      <c r="B1280" s="25"/>
      <c r="C1280" s="97"/>
      <c r="D1280" s="636"/>
      <c r="E1280" s="640"/>
      <c r="F1280" s="641"/>
      <c r="G1280" s="641" t="s">
        <v>15</v>
      </c>
      <c r="H1280" s="3" t="s">
        <v>1959</v>
      </c>
      <c r="I1280" s="633"/>
      <c r="J1280" s="633"/>
      <c r="K1280" s="634"/>
      <c r="L1280" s="635"/>
      <c r="M1280" s="3"/>
      <c r="N1280" s="3"/>
      <c r="O1280" s="32"/>
    </row>
    <row r="1281" spans="1:15" ht="15" hidden="1" customHeight="1">
      <c r="A1281" s="25"/>
      <c r="B1281" s="25"/>
      <c r="C1281" s="97"/>
      <c r="D1281" s="636"/>
      <c r="E1281" s="640"/>
      <c r="F1281" s="641"/>
      <c r="G1281" s="641" t="s">
        <v>16</v>
      </c>
      <c r="H1281" s="3" t="s">
        <v>1953</v>
      </c>
      <c r="I1281" s="633"/>
      <c r="J1281" s="633"/>
      <c r="K1281" s="634"/>
      <c r="L1281" s="635"/>
      <c r="M1281" s="3"/>
      <c r="N1281" s="3"/>
      <c r="O1281" s="32"/>
    </row>
    <row r="1282" spans="1:15" ht="15" hidden="1" customHeight="1">
      <c r="A1282" s="25"/>
      <c r="B1282" s="25"/>
      <c r="C1282" s="97"/>
      <c r="D1282" s="636"/>
      <c r="E1282" s="640"/>
      <c r="F1282" s="641"/>
      <c r="G1282" s="641" t="s">
        <v>17</v>
      </c>
      <c r="H1282" s="3" t="s">
        <v>1954</v>
      </c>
      <c r="I1282" s="633"/>
      <c r="J1282" s="633"/>
      <c r="K1282" s="634"/>
      <c r="L1282" s="635"/>
      <c r="M1282" s="3"/>
      <c r="N1282" s="3"/>
      <c r="O1282" s="32"/>
    </row>
    <row r="1283" spans="1:15" ht="15" hidden="1" customHeight="1">
      <c r="A1283" s="25" t="s">
        <v>1561</v>
      </c>
      <c r="B1283" s="25" t="s">
        <v>1561</v>
      </c>
      <c r="C1283" s="97"/>
      <c r="D1283" s="636"/>
      <c r="E1283" s="640"/>
      <c r="F1283" s="641"/>
      <c r="G1283" s="641" t="s">
        <v>18</v>
      </c>
      <c r="H1283" s="3" t="s">
        <v>1955</v>
      </c>
      <c r="I1283" s="633"/>
      <c r="J1283" s="633"/>
      <c r="K1283" s="634"/>
      <c r="L1283" s="635"/>
      <c r="M1283" s="3"/>
      <c r="N1283" s="3"/>
      <c r="O1283" s="32"/>
    </row>
    <row r="1284" spans="1:15" ht="15" hidden="1" customHeight="1">
      <c r="A1284" s="25" t="s">
        <v>1561</v>
      </c>
      <c r="B1284" s="25" t="s">
        <v>1561</v>
      </c>
      <c r="C1284" s="97"/>
      <c r="D1284" s="636"/>
      <c r="E1284" s="640"/>
      <c r="F1284" s="641"/>
      <c r="G1284" s="641" t="s">
        <v>19</v>
      </c>
      <c r="H1284" s="3" t="s">
        <v>1961</v>
      </c>
      <c r="I1284" s="633" t="s">
        <v>308</v>
      </c>
      <c r="J1284" s="633"/>
      <c r="K1284" s="634"/>
      <c r="L1284" s="635"/>
      <c r="M1284" s="3"/>
      <c r="N1284" s="3"/>
      <c r="O1284" s="32"/>
    </row>
    <row r="1285" spans="1:15" ht="15" hidden="1" customHeight="1">
      <c r="A1285" s="25" t="s">
        <v>1561</v>
      </c>
      <c r="B1285" s="25" t="s">
        <v>1561</v>
      </c>
      <c r="C1285" s="97"/>
      <c r="D1285" s="636"/>
      <c r="E1285" s="640"/>
      <c r="F1285" s="641"/>
      <c r="G1285" s="641" t="s">
        <v>20</v>
      </c>
      <c r="H1285" s="3" t="s">
        <v>1956</v>
      </c>
      <c r="I1285" s="633"/>
      <c r="J1285" s="633" t="s">
        <v>8</v>
      </c>
      <c r="K1285" s="634"/>
      <c r="L1285" s="635"/>
      <c r="M1285" s="3"/>
      <c r="N1285" s="3"/>
      <c r="O1285" s="32"/>
    </row>
    <row r="1286" spans="1:15" hidden="1">
      <c r="A1286" s="25" t="s">
        <v>1561</v>
      </c>
      <c r="B1286" s="25" t="s">
        <v>1561</v>
      </c>
      <c r="C1286" s="26"/>
      <c r="D1286" s="7"/>
      <c r="E1286" s="33"/>
      <c r="F1286" s="16"/>
      <c r="G1286" s="16"/>
      <c r="H1286" s="17" t="s">
        <v>1479</v>
      </c>
      <c r="I1286" s="18"/>
      <c r="J1286" s="18"/>
      <c r="K1286" s="517"/>
      <c r="L1286" s="518"/>
      <c r="M1286" s="19"/>
      <c r="N1286" s="19"/>
      <c r="O1286" s="33"/>
    </row>
    <row r="1287" spans="1:15" ht="31.5" hidden="1" customHeight="1">
      <c r="A1287" s="25" t="s">
        <v>1561</v>
      </c>
      <c r="B1287" s="25" t="s">
        <v>1561</v>
      </c>
      <c r="C1287" s="2" t="s">
        <v>167</v>
      </c>
      <c r="D1287" s="7" t="s">
        <v>171</v>
      </c>
      <c r="E1287" s="31">
        <f>E1275+1</f>
        <v>103</v>
      </c>
      <c r="F1287" s="27"/>
      <c r="G1287" s="27"/>
      <c r="H1287" s="15" t="s">
        <v>1857</v>
      </c>
      <c r="I1287" s="28"/>
      <c r="J1287" s="28"/>
      <c r="K1287" s="797" t="str">
        <f>"配偶者あり(Q"&amp;$E$130&amp;"=1)"</f>
        <v>配偶者あり(Q9=1)</v>
      </c>
      <c r="L1287" s="798"/>
      <c r="M1287" s="29"/>
      <c r="N1287" s="701" t="s">
        <v>1863</v>
      </c>
      <c r="O1287" s="31">
        <v>100</v>
      </c>
    </row>
    <row r="1288" spans="1:15" hidden="1">
      <c r="A1288" s="25" t="s">
        <v>1561</v>
      </c>
      <c r="B1288" s="25" t="s">
        <v>1561</v>
      </c>
      <c r="C1288" s="26"/>
      <c r="D1288" s="7"/>
      <c r="E1288" s="32"/>
      <c r="F1288" s="5"/>
      <c r="G1288" s="5"/>
      <c r="H1288" s="4" t="s">
        <v>0</v>
      </c>
      <c r="I1288" s="13"/>
      <c r="J1288" s="13"/>
      <c r="K1288" s="513"/>
      <c r="L1288" s="514"/>
      <c r="M1288" s="14"/>
      <c r="N1288" s="77"/>
      <c r="O1288" s="32"/>
    </row>
    <row r="1289" spans="1:15" s="25" customFormat="1" hidden="1">
      <c r="A1289" s="25" t="s">
        <v>1561</v>
      </c>
      <c r="B1289" s="25" t="s">
        <v>1561</v>
      </c>
      <c r="C1289" s="26"/>
      <c r="D1289" s="7"/>
      <c r="E1289" s="32"/>
      <c r="F1289" s="5"/>
      <c r="G1289" s="5" t="s">
        <v>9</v>
      </c>
      <c r="H1289" s="2" t="s">
        <v>1480</v>
      </c>
      <c r="I1289" s="9"/>
      <c r="J1289" s="9"/>
      <c r="K1289" s="511"/>
      <c r="L1289" s="512"/>
      <c r="M1289" s="2"/>
      <c r="N1289" s="30"/>
      <c r="O1289" s="32"/>
    </row>
    <row r="1290" spans="1:15" s="25" customFormat="1" hidden="1">
      <c r="A1290" s="25" t="s">
        <v>1561</v>
      </c>
      <c r="B1290" s="25" t="s">
        <v>1561</v>
      </c>
      <c r="C1290" s="26"/>
      <c r="D1290" s="7"/>
      <c r="E1290" s="32"/>
      <c r="F1290" s="5"/>
      <c r="G1290" s="5" t="s">
        <v>36</v>
      </c>
      <c r="H1290" s="2" t="s">
        <v>1481</v>
      </c>
      <c r="I1290" s="9"/>
      <c r="J1290" s="9"/>
      <c r="K1290" s="511"/>
      <c r="L1290" s="512"/>
      <c r="M1290" s="2"/>
      <c r="N1290" s="2"/>
      <c r="O1290" s="32"/>
    </row>
    <row r="1291" spans="1:15" s="25" customFormat="1" hidden="1">
      <c r="A1291" s="25" t="s">
        <v>1561</v>
      </c>
      <c r="B1291" s="25" t="s">
        <v>1561</v>
      </c>
      <c r="C1291" s="26"/>
      <c r="D1291" s="7"/>
      <c r="E1291" s="32"/>
      <c r="F1291" s="5"/>
      <c r="G1291" s="5" t="s">
        <v>37</v>
      </c>
      <c r="H1291" s="2" t="s">
        <v>1482</v>
      </c>
      <c r="I1291" s="9"/>
      <c r="J1291" s="9"/>
      <c r="K1291" s="511"/>
      <c r="L1291" s="512"/>
      <c r="M1291" s="2"/>
      <c r="N1291" s="2"/>
      <c r="O1291" s="32"/>
    </row>
    <row r="1292" spans="1:15" s="25" customFormat="1" hidden="1">
      <c r="A1292" s="25" t="s">
        <v>1561</v>
      </c>
      <c r="B1292" s="25" t="s">
        <v>1561</v>
      </c>
      <c r="C1292" s="26"/>
      <c r="D1292" s="7"/>
      <c r="E1292" s="32"/>
      <c r="F1292" s="5"/>
      <c r="G1292" s="5" t="s">
        <v>38</v>
      </c>
      <c r="H1292" s="2" t="s">
        <v>1483</v>
      </c>
      <c r="I1292" s="9"/>
      <c r="J1292" s="9"/>
      <c r="K1292" s="511"/>
      <c r="L1292" s="512"/>
      <c r="M1292" s="2"/>
      <c r="N1292" s="2"/>
      <c r="O1292" s="32"/>
    </row>
    <row r="1293" spans="1:15" s="25" customFormat="1" hidden="1">
      <c r="A1293" s="25" t="s">
        <v>1561</v>
      </c>
      <c r="B1293" s="25" t="s">
        <v>1561</v>
      </c>
      <c r="C1293" s="26"/>
      <c r="D1293" s="7"/>
      <c r="E1293" s="32"/>
      <c r="F1293" s="5"/>
      <c r="G1293" s="5" t="s">
        <v>39</v>
      </c>
      <c r="H1293" s="2" t="s">
        <v>1484</v>
      </c>
      <c r="I1293" s="9"/>
      <c r="J1293" s="9"/>
      <c r="K1293" s="511"/>
      <c r="L1293" s="512"/>
      <c r="M1293" s="2"/>
      <c r="N1293" s="2"/>
      <c r="O1293" s="32"/>
    </row>
    <row r="1294" spans="1:15" s="25" customFormat="1" hidden="1">
      <c r="A1294" s="25" t="s">
        <v>1561</v>
      </c>
      <c r="B1294" s="25" t="s">
        <v>1561</v>
      </c>
      <c r="C1294" s="26"/>
      <c r="D1294" s="7"/>
      <c r="E1294" s="32"/>
      <c r="F1294" s="5"/>
      <c r="G1294" s="5" t="s">
        <v>40</v>
      </c>
      <c r="H1294" s="2" t="s">
        <v>1485</v>
      </c>
      <c r="I1294" s="9"/>
      <c r="J1294" s="9"/>
      <c r="K1294" s="511"/>
      <c r="L1294" s="512"/>
      <c r="M1294" s="2"/>
      <c r="N1294" s="2"/>
      <c r="O1294" s="32"/>
    </row>
    <row r="1295" spans="1:15" s="25" customFormat="1" hidden="1">
      <c r="A1295" s="25" t="s">
        <v>1561</v>
      </c>
      <c r="B1295" s="25" t="s">
        <v>1561</v>
      </c>
      <c r="C1295" s="26"/>
      <c r="D1295" s="7"/>
      <c r="E1295" s="32"/>
      <c r="F1295" s="5"/>
      <c r="G1295" s="5" t="s">
        <v>9</v>
      </c>
      <c r="H1295" s="2"/>
      <c r="I1295" s="9"/>
      <c r="J1295" s="9"/>
      <c r="K1295" s="511"/>
      <c r="L1295" s="512"/>
      <c r="M1295" s="2"/>
      <c r="N1295" s="2"/>
      <c r="O1295" s="32"/>
    </row>
    <row r="1296" spans="1:15" s="25" customFormat="1" hidden="1">
      <c r="A1296" s="25" t="s">
        <v>1561</v>
      </c>
      <c r="B1296" s="25" t="s">
        <v>1561</v>
      </c>
      <c r="C1296" s="26"/>
      <c r="D1296" s="7"/>
      <c r="E1296" s="32"/>
      <c r="F1296" s="5"/>
      <c r="G1296" s="5" t="s">
        <v>41</v>
      </c>
      <c r="H1296" s="2" t="s">
        <v>1486</v>
      </c>
      <c r="I1296" s="9"/>
      <c r="J1296" s="9"/>
      <c r="K1296" s="511"/>
      <c r="L1296" s="512"/>
      <c r="M1296" s="2"/>
      <c r="N1296" s="2"/>
      <c r="O1296" s="32"/>
    </row>
    <row r="1297" spans="1:15" s="25" customFormat="1" ht="30" hidden="1">
      <c r="A1297" s="25" t="s">
        <v>1561</v>
      </c>
      <c r="B1297" s="25" t="s">
        <v>1561</v>
      </c>
      <c r="C1297" s="26"/>
      <c r="D1297" s="7"/>
      <c r="E1297" s="32"/>
      <c r="F1297" s="5"/>
      <c r="G1297" s="5" t="s">
        <v>42</v>
      </c>
      <c r="H1297" s="3" t="s">
        <v>2027</v>
      </c>
      <c r="I1297" s="633"/>
      <c r="J1297" s="633"/>
      <c r="K1297" s="634"/>
      <c r="L1297" s="635"/>
      <c r="M1297" s="3"/>
      <c r="N1297" s="3" t="s">
        <v>1860</v>
      </c>
      <c r="O1297" s="32"/>
    </row>
    <row r="1298" spans="1:15" s="25" customFormat="1" hidden="1">
      <c r="A1298" s="25" t="s">
        <v>1561</v>
      </c>
      <c r="B1298" s="25" t="s">
        <v>1561</v>
      </c>
      <c r="C1298" s="26"/>
      <c r="D1298" s="7"/>
      <c r="E1298" s="32"/>
      <c r="F1298" s="5"/>
      <c r="G1298" s="5" t="s">
        <v>59</v>
      </c>
      <c r="H1298" s="3" t="s">
        <v>402</v>
      </c>
      <c r="I1298" s="633"/>
      <c r="J1298" s="633"/>
      <c r="K1298" s="634"/>
      <c r="L1298" s="635"/>
      <c r="M1298" s="3"/>
      <c r="N1298" s="3"/>
      <c r="O1298" s="32"/>
    </row>
    <row r="1299" spans="1:15" ht="45" hidden="1">
      <c r="A1299" s="704" t="s">
        <v>1561</v>
      </c>
      <c r="B1299" s="704" t="s">
        <v>1561</v>
      </c>
      <c r="C1299" s="76"/>
      <c r="D1299" s="705" t="s">
        <v>227</v>
      </c>
      <c r="E1299" s="31">
        <f>E1287+1</f>
        <v>104</v>
      </c>
      <c r="F1299" s="707"/>
      <c r="G1299" s="707"/>
      <c r="H1299" s="29" t="s">
        <v>2071</v>
      </c>
      <c r="I1299" s="28"/>
      <c r="J1299" s="28"/>
      <c r="K1299" s="806" t="str">
        <f>"配偶者あり(Q"&amp;$E$130&amp;"=1)"</f>
        <v>配偶者あり(Q9=1)</v>
      </c>
      <c r="L1299" s="807"/>
      <c r="M1299" s="15"/>
      <c r="N1299" s="15" t="s">
        <v>2151</v>
      </c>
      <c r="O1299" s="31">
        <v>55</v>
      </c>
    </row>
    <row r="1300" spans="1:15" hidden="1">
      <c r="A1300" s="704" t="s">
        <v>1561</v>
      </c>
      <c r="B1300" s="704" t="s">
        <v>1561</v>
      </c>
      <c r="C1300" s="76"/>
      <c r="D1300" s="705"/>
      <c r="E1300" s="708"/>
      <c r="F1300" s="291"/>
      <c r="G1300" s="291"/>
      <c r="H1300" s="83" t="s">
        <v>173</v>
      </c>
      <c r="I1300" s="4"/>
      <c r="J1300" s="4"/>
      <c r="K1300" s="513"/>
      <c r="L1300" s="514"/>
      <c r="M1300" s="4"/>
      <c r="N1300" s="4"/>
      <c r="O1300" s="32"/>
    </row>
    <row r="1301" spans="1:15" hidden="1">
      <c r="A1301" s="704" t="s">
        <v>1561</v>
      </c>
      <c r="B1301" s="704" t="s">
        <v>1561</v>
      </c>
      <c r="C1301" s="702"/>
      <c r="D1301" s="705"/>
      <c r="E1301" s="708"/>
      <c r="F1301" s="291"/>
      <c r="G1301" s="291" t="s">
        <v>9</v>
      </c>
      <c r="H1301" s="76" t="s">
        <v>1977</v>
      </c>
      <c r="I1301" s="9"/>
      <c r="J1301" s="9"/>
      <c r="K1301" s="511"/>
      <c r="L1301" s="512"/>
      <c r="M1301" s="2"/>
      <c r="N1301" s="2" t="s">
        <v>1976</v>
      </c>
      <c r="O1301" s="32"/>
    </row>
    <row r="1302" spans="1:15" hidden="1">
      <c r="A1302" s="704" t="s">
        <v>1561</v>
      </c>
      <c r="B1302" s="704" t="s">
        <v>1561</v>
      </c>
      <c r="C1302" s="702"/>
      <c r="D1302" s="705"/>
      <c r="E1302" s="708"/>
      <c r="F1302" s="291"/>
      <c r="G1302" s="291" t="s">
        <v>177</v>
      </c>
      <c r="H1302" s="76" t="s">
        <v>2042</v>
      </c>
      <c r="I1302" s="9"/>
      <c r="J1302" s="9"/>
      <c r="K1302" s="511"/>
      <c r="L1302" s="512"/>
      <c r="M1302" s="2"/>
      <c r="N1302" s="2"/>
      <c r="O1302" s="32"/>
    </row>
    <row r="1303" spans="1:15" hidden="1">
      <c r="A1303" s="704" t="s">
        <v>1561</v>
      </c>
      <c r="B1303" s="704" t="s">
        <v>1561</v>
      </c>
      <c r="C1303" s="702"/>
      <c r="D1303" s="705"/>
      <c r="E1303" s="708"/>
      <c r="F1303" s="291"/>
      <c r="G1303" s="291" t="s">
        <v>37</v>
      </c>
      <c r="H1303" s="76" t="s">
        <v>2041</v>
      </c>
      <c r="I1303" s="9"/>
      <c r="J1303" s="9"/>
      <c r="K1303" s="511"/>
      <c r="L1303" s="512"/>
      <c r="M1303" s="2"/>
      <c r="N1303" s="2" t="s">
        <v>1571</v>
      </c>
      <c r="O1303" s="32"/>
    </row>
    <row r="1304" spans="1:15" ht="30" hidden="1">
      <c r="A1304" s="704"/>
      <c r="B1304" s="704"/>
      <c r="C1304" s="702"/>
      <c r="D1304" s="705"/>
      <c r="E1304" s="708"/>
      <c r="F1304" s="291"/>
      <c r="G1304" s="291"/>
      <c r="H1304" s="76" t="s">
        <v>2048</v>
      </c>
      <c r="I1304" s="9"/>
      <c r="J1304" s="9"/>
      <c r="K1304" s="511"/>
      <c r="L1304" s="512"/>
      <c r="M1304" s="2"/>
      <c r="N1304" s="680"/>
      <c r="O1304" s="32"/>
    </row>
    <row r="1305" spans="1:15" hidden="1">
      <c r="A1305" s="704" t="s">
        <v>1561</v>
      </c>
      <c r="B1305" s="704" t="s">
        <v>1561</v>
      </c>
      <c r="C1305" s="702"/>
      <c r="D1305" s="705"/>
      <c r="E1305" s="708"/>
      <c r="F1305" s="291"/>
      <c r="G1305" s="291" t="s">
        <v>9</v>
      </c>
      <c r="H1305" s="76" t="s">
        <v>1978</v>
      </c>
      <c r="I1305" s="9"/>
      <c r="J1305" s="9"/>
      <c r="K1305" s="511"/>
      <c r="L1305" s="512"/>
      <c r="M1305" s="2"/>
      <c r="N1305" s="2" t="s">
        <v>1976</v>
      </c>
      <c r="O1305" s="32"/>
    </row>
    <row r="1306" spans="1:15" s="601" customFormat="1" hidden="1">
      <c r="A1306" s="704" t="s">
        <v>1561</v>
      </c>
      <c r="B1306" s="704" t="s">
        <v>1561</v>
      </c>
      <c r="C1306" s="702"/>
      <c r="D1306" s="705"/>
      <c r="E1306" s="708"/>
      <c r="F1306" s="291"/>
      <c r="G1306" s="291" t="s">
        <v>38</v>
      </c>
      <c r="H1306" s="702" t="s">
        <v>2043</v>
      </c>
      <c r="I1306" s="9"/>
      <c r="J1306" s="9"/>
      <c r="K1306" s="511"/>
      <c r="L1306" s="512"/>
      <c r="M1306" s="2"/>
      <c r="N1306" s="30"/>
      <c r="O1306" s="32"/>
    </row>
    <row r="1307" spans="1:15" s="601" customFormat="1" hidden="1">
      <c r="A1307" s="704" t="s">
        <v>1561</v>
      </c>
      <c r="B1307" s="704" t="s">
        <v>1561</v>
      </c>
      <c r="C1307" s="702"/>
      <c r="D1307" s="705"/>
      <c r="E1307" s="708"/>
      <c r="F1307" s="291"/>
      <c r="G1307" s="291" t="s">
        <v>39</v>
      </c>
      <c r="H1307" s="702" t="s">
        <v>2044</v>
      </c>
      <c r="I1307" s="9"/>
      <c r="J1307" s="9"/>
      <c r="K1307" s="511"/>
      <c r="L1307" s="512"/>
      <c r="M1307" s="2"/>
      <c r="N1307" s="30"/>
      <c r="O1307" s="32"/>
    </row>
    <row r="1308" spans="1:15" hidden="1">
      <c r="A1308" s="704" t="s">
        <v>1561</v>
      </c>
      <c r="B1308" s="704" t="s">
        <v>1561</v>
      </c>
      <c r="C1308" s="702"/>
      <c r="D1308" s="705"/>
      <c r="E1308" s="708"/>
      <c r="F1308" s="291"/>
      <c r="G1308" s="291" t="s">
        <v>9</v>
      </c>
      <c r="H1308" s="76"/>
      <c r="I1308" s="9"/>
      <c r="J1308" s="9"/>
      <c r="K1308" s="511"/>
      <c r="L1308" s="512"/>
      <c r="M1308" s="2"/>
      <c r="N1308" s="2" t="s">
        <v>1976</v>
      </c>
      <c r="O1308" s="32"/>
    </row>
    <row r="1309" spans="1:15" hidden="1">
      <c r="A1309" s="704"/>
      <c r="B1309" s="704"/>
      <c r="C1309" s="702"/>
      <c r="D1309" s="705"/>
      <c r="E1309" s="708"/>
      <c r="F1309" s="291"/>
      <c r="G1309" s="291" t="s">
        <v>40</v>
      </c>
      <c r="H1309" s="76" t="s">
        <v>2045</v>
      </c>
      <c r="I1309" s="9"/>
      <c r="J1309" s="9" t="s">
        <v>8</v>
      </c>
      <c r="K1309" s="511"/>
      <c r="L1309" s="512"/>
      <c r="M1309" s="2"/>
      <c r="N1309" s="2"/>
      <c r="O1309" s="32"/>
    </row>
    <row r="1310" spans="1:15" ht="30" hidden="1">
      <c r="A1310" s="25" t="s">
        <v>1561</v>
      </c>
      <c r="B1310" s="25" t="s">
        <v>1561</v>
      </c>
      <c r="C1310" s="2" t="s">
        <v>167</v>
      </c>
      <c r="D1310" s="7" t="s">
        <v>33</v>
      </c>
      <c r="E1310" s="31">
        <f>E1299+1</f>
        <v>105</v>
      </c>
      <c r="F1310" s="27"/>
      <c r="G1310" s="27"/>
      <c r="H1310" s="15" t="s">
        <v>2104</v>
      </c>
      <c r="I1310" s="28"/>
      <c r="J1310" s="28"/>
      <c r="K1310" s="797" t="str">
        <f>"配偶者あり(Q"&amp;$E$130&amp;"=1)"</f>
        <v>配偶者あり(Q9=1)</v>
      </c>
      <c r="L1310" s="798"/>
      <c r="M1310" s="15" t="s">
        <v>1487</v>
      </c>
      <c r="N1310" s="701" t="s">
        <v>1863</v>
      </c>
      <c r="O1310" s="31">
        <v>101</v>
      </c>
    </row>
    <row r="1311" spans="1:15" ht="15" hidden="1" customHeight="1">
      <c r="A1311" s="25" t="s">
        <v>1561</v>
      </c>
      <c r="B1311" s="25" t="s">
        <v>1561</v>
      </c>
      <c r="C1311" s="26"/>
      <c r="D1311" s="7"/>
      <c r="E1311" s="32"/>
      <c r="F1311" s="5"/>
      <c r="G1311" s="5"/>
      <c r="H1311" s="4" t="s">
        <v>1</v>
      </c>
      <c r="I1311" s="13"/>
      <c r="J1311" s="13"/>
      <c r="K1311" s="513"/>
      <c r="L1311" s="514"/>
      <c r="M1311" s="14"/>
      <c r="N1311" s="77"/>
      <c r="O1311" s="32"/>
    </row>
    <row r="1312" spans="1:15" ht="15" hidden="1" customHeight="1">
      <c r="A1312" s="25" t="s">
        <v>1561</v>
      </c>
      <c r="B1312" s="25" t="s">
        <v>1561</v>
      </c>
      <c r="C1312" s="26"/>
      <c r="D1312" s="7"/>
      <c r="E1312" s="32"/>
      <c r="F1312" s="5"/>
      <c r="G1312" s="5"/>
      <c r="H1312" s="2" t="s">
        <v>1488</v>
      </c>
      <c r="I1312" s="9"/>
      <c r="J1312" s="9"/>
      <c r="K1312" s="511"/>
      <c r="L1312" s="512"/>
      <c r="M1312" s="3"/>
      <c r="N1312" s="3"/>
      <c r="O1312" s="32"/>
    </row>
    <row r="1313" spans="1:15" ht="15" hidden="1" customHeight="1">
      <c r="A1313" s="25" t="s">
        <v>1561</v>
      </c>
      <c r="B1313" s="25" t="s">
        <v>1561</v>
      </c>
      <c r="C1313" s="576" t="s">
        <v>1477</v>
      </c>
      <c r="D1313" s="577" t="s">
        <v>33</v>
      </c>
      <c r="E1313" s="578"/>
      <c r="F1313" s="579"/>
      <c r="G1313" s="579"/>
      <c r="H1313" s="576" t="s">
        <v>1489</v>
      </c>
      <c r="I1313" s="580"/>
      <c r="J1313" s="580"/>
      <c r="K1313" s="817" t="s">
        <v>284</v>
      </c>
      <c r="L1313" s="818"/>
      <c r="M1313" s="576" t="s">
        <v>1241</v>
      </c>
      <c r="N1313" s="580"/>
      <c r="O1313" s="578"/>
    </row>
    <row r="1314" spans="1:15" ht="15" hidden="1" customHeight="1">
      <c r="A1314" s="25" t="s">
        <v>1561</v>
      </c>
      <c r="B1314" s="25" t="s">
        <v>1561</v>
      </c>
      <c r="C1314" s="581"/>
      <c r="D1314" s="577"/>
      <c r="E1314" s="578"/>
      <c r="F1314" s="579"/>
      <c r="G1314" s="579"/>
      <c r="H1314" s="576" t="s">
        <v>424</v>
      </c>
      <c r="I1314" s="580"/>
      <c r="J1314" s="580"/>
      <c r="K1314" s="582"/>
      <c r="L1314" s="583"/>
      <c r="M1314" s="584"/>
      <c r="N1314" s="584"/>
      <c r="O1314" s="578"/>
    </row>
    <row r="1315" spans="1:15" ht="15" hidden="1" customHeight="1">
      <c r="A1315" s="25" t="s">
        <v>1561</v>
      </c>
      <c r="B1315" s="25" t="s">
        <v>1561</v>
      </c>
      <c r="C1315" s="581"/>
      <c r="D1315" s="577"/>
      <c r="E1315" s="578"/>
      <c r="F1315" s="579"/>
      <c r="G1315" s="579"/>
      <c r="H1315" s="576" t="s">
        <v>1490</v>
      </c>
      <c r="I1315" s="580"/>
      <c r="J1315" s="580"/>
      <c r="K1315" s="582"/>
      <c r="L1315" s="583"/>
      <c r="M1315" s="584" t="s">
        <v>1491</v>
      </c>
      <c r="N1315" s="584"/>
      <c r="O1315" s="578"/>
    </row>
    <row r="1316" spans="1:15" ht="15" hidden="1" customHeight="1">
      <c r="A1316" s="25" t="s">
        <v>1561</v>
      </c>
      <c r="B1316" s="25" t="s">
        <v>1561</v>
      </c>
      <c r="C1316" s="581"/>
      <c r="D1316" s="577"/>
      <c r="E1316" s="578"/>
      <c r="F1316" s="579"/>
      <c r="G1316" s="579"/>
      <c r="H1316" s="576" t="s">
        <v>1492</v>
      </c>
      <c r="I1316" s="580"/>
      <c r="J1316" s="580"/>
      <c r="K1316" s="582"/>
      <c r="L1316" s="583"/>
      <c r="M1316" s="584" t="s">
        <v>1491</v>
      </c>
      <c r="N1316" s="584"/>
      <c r="O1316" s="578"/>
    </row>
    <row r="1317" spans="1:15" s="601" customFormat="1" ht="15" hidden="1" customHeight="1">
      <c r="A1317" s="1" t="s">
        <v>1561</v>
      </c>
      <c r="B1317" s="1" t="s">
        <v>1561</v>
      </c>
      <c r="C1317" s="3" t="s">
        <v>167</v>
      </c>
      <c r="D1317" s="636" t="s">
        <v>171</v>
      </c>
      <c r="E1317" s="637">
        <f>E1310+1</f>
        <v>106</v>
      </c>
      <c r="F1317" s="638"/>
      <c r="G1317" s="638"/>
      <c r="H1317" s="485" t="s">
        <v>1890</v>
      </c>
      <c r="I1317" s="639"/>
      <c r="J1317" s="639"/>
      <c r="K1317" s="811" t="s">
        <v>284</v>
      </c>
      <c r="L1317" s="812"/>
      <c r="M1317" s="485"/>
      <c r="N1317" s="485" t="s">
        <v>1873</v>
      </c>
      <c r="O1317" s="31">
        <v>102</v>
      </c>
    </row>
    <row r="1318" spans="1:15" s="601" customFormat="1" ht="15" hidden="1" customHeight="1">
      <c r="A1318" s="1" t="s">
        <v>1561</v>
      </c>
      <c r="B1318" s="1" t="s">
        <v>1561</v>
      </c>
      <c r="C1318" s="97"/>
      <c r="D1318" s="636"/>
      <c r="E1318" s="640"/>
      <c r="F1318" s="641"/>
      <c r="G1318" s="641"/>
      <c r="H1318" s="14" t="s">
        <v>174</v>
      </c>
      <c r="I1318" s="642"/>
      <c r="J1318" s="642"/>
      <c r="K1318" s="643"/>
      <c r="L1318" s="644"/>
      <c r="M1318" s="14"/>
      <c r="N1318" s="14"/>
      <c r="O1318" s="32"/>
    </row>
    <row r="1319" spans="1:15" s="601" customFormat="1" ht="15" hidden="1" customHeight="1">
      <c r="A1319" s="1"/>
      <c r="B1319" s="1"/>
      <c r="C1319" s="97"/>
      <c r="D1319" s="636"/>
      <c r="E1319" s="640"/>
      <c r="F1319" s="641"/>
      <c r="G1319" s="641" t="s">
        <v>9</v>
      </c>
      <c r="H1319" s="3" t="s">
        <v>1927</v>
      </c>
      <c r="I1319" s="633"/>
      <c r="J1319" s="633"/>
      <c r="K1319" s="634"/>
      <c r="L1319" s="635"/>
      <c r="M1319" s="3"/>
      <c r="N1319" s="700"/>
      <c r="O1319" s="32"/>
    </row>
    <row r="1320" spans="1:15" s="601" customFormat="1" ht="15" hidden="1" customHeight="1">
      <c r="A1320" s="1" t="s">
        <v>1561</v>
      </c>
      <c r="B1320" s="1" t="s">
        <v>1561</v>
      </c>
      <c r="C1320" s="97"/>
      <c r="D1320" s="636"/>
      <c r="E1320" s="640"/>
      <c r="F1320" s="641"/>
      <c r="G1320" s="641" t="s">
        <v>36</v>
      </c>
      <c r="H1320" s="3" t="s">
        <v>1928</v>
      </c>
      <c r="I1320" s="633"/>
      <c r="J1320" s="633"/>
      <c r="K1320" s="634"/>
      <c r="L1320" s="635"/>
      <c r="M1320" s="3"/>
      <c r="N1320" s="700"/>
      <c r="O1320" s="32"/>
    </row>
    <row r="1321" spans="1:15" s="601" customFormat="1" ht="15" hidden="1" customHeight="1">
      <c r="A1321" s="1" t="s">
        <v>1561</v>
      </c>
      <c r="B1321" s="1" t="s">
        <v>1561</v>
      </c>
      <c r="C1321" s="97"/>
      <c r="D1321" s="636"/>
      <c r="E1321" s="640"/>
      <c r="F1321" s="641"/>
      <c r="G1321" s="641" t="s">
        <v>37</v>
      </c>
      <c r="H1321" s="3" t="s">
        <v>1980</v>
      </c>
      <c r="I1321" s="633"/>
      <c r="J1321" s="633"/>
      <c r="K1321" s="634"/>
      <c r="L1321" s="635"/>
      <c r="M1321" s="3"/>
      <c r="N1321" s="700"/>
      <c r="O1321" s="32"/>
    </row>
    <row r="1322" spans="1:15" s="601" customFormat="1" ht="15" hidden="1" customHeight="1">
      <c r="A1322" s="1" t="s">
        <v>1561</v>
      </c>
      <c r="B1322" s="1" t="s">
        <v>1561</v>
      </c>
      <c r="C1322" s="97"/>
      <c r="D1322" s="636"/>
      <c r="E1322" s="640"/>
      <c r="F1322" s="641"/>
      <c r="G1322" s="641" t="s">
        <v>38</v>
      </c>
      <c r="H1322" s="3" t="s">
        <v>1929</v>
      </c>
      <c r="I1322" s="633"/>
      <c r="J1322" s="633"/>
      <c r="K1322" s="634"/>
      <c r="L1322" s="635"/>
      <c r="M1322" s="3"/>
      <c r="N1322" s="3"/>
      <c r="O1322" s="32"/>
    </row>
    <row r="1323" spans="1:15" s="601" customFormat="1" ht="15" hidden="1" customHeight="1">
      <c r="A1323" s="1" t="s">
        <v>1561</v>
      </c>
      <c r="B1323" s="1" t="s">
        <v>1561</v>
      </c>
      <c r="C1323" s="97"/>
      <c r="D1323" s="636"/>
      <c r="E1323" s="640"/>
      <c r="F1323" s="641"/>
      <c r="G1323" s="641" t="s">
        <v>39</v>
      </c>
      <c r="H1323" s="3" t="s">
        <v>1981</v>
      </c>
      <c r="I1323" s="633"/>
      <c r="J1323" s="633"/>
      <c r="K1323" s="634"/>
      <c r="L1323" s="635"/>
      <c r="M1323" s="3"/>
      <c r="N1323" s="3"/>
      <c r="O1323" s="32"/>
    </row>
    <row r="1324" spans="1:15" s="601" customFormat="1" ht="15" hidden="1" customHeight="1">
      <c r="A1324" s="1"/>
      <c r="B1324" s="1"/>
      <c r="C1324" s="97"/>
      <c r="D1324" s="636"/>
      <c r="E1324" s="640"/>
      <c r="F1324" s="641"/>
      <c r="G1324" s="641" t="s">
        <v>40</v>
      </c>
      <c r="H1324" s="3" t="s">
        <v>1930</v>
      </c>
      <c r="I1324" s="633"/>
      <c r="J1324" s="633"/>
      <c r="K1324" s="634"/>
      <c r="L1324" s="635"/>
      <c r="M1324" s="3"/>
      <c r="N1324" s="3"/>
      <c r="O1324" s="32"/>
    </row>
    <row r="1325" spans="1:15" s="601" customFormat="1" ht="15" hidden="1" customHeight="1">
      <c r="A1325" s="1"/>
      <c r="B1325" s="1"/>
      <c r="C1325" s="97"/>
      <c r="D1325" s="636"/>
      <c r="E1325" s="640"/>
      <c r="F1325" s="641"/>
      <c r="G1325" s="641" t="s">
        <v>41</v>
      </c>
      <c r="H1325" s="3" t="s">
        <v>1931</v>
      </c>
      <c r="I1325" s="633"/>
      <c r="J1325" s="633"/>
      <c r="K1325" s="634"/>
      <c r="L1325" s="635"/>
      <c r="M1325" s="3"/>
      <c r="N1325" s="3"/>
      <c r="O1325" s="32"/>
    </row>
    <row r="1326" spans="1:15" s="601" customFormat="1" ht="15" hidden="1" customHeight="1">
      <c r="A1326" s="1"/>
      <c r="B1326" s="1"/>
      <c r="C1326" s="97"/>
      <c r="D1326" s="636"/>
      <c r="E1326" s="640"/>
      <c r="F1326" s="641"/>
      <c r="G1326" s="641" t="s">
        <v>9</v>
      </c>
      <c r="H1326" s="3" t="s">
        <v>1891</v>
      </c>
      <c r="I1326" s="633"/>
      <c r="J1326" s="633"/>
      <c r="K1326" s="634"/>
      <c r="L1326" s="635"/>
      <c r="M1326" s="3"/>
      <c r="N1326" s="3"/>
      <c r="O1326" s="32"/>
    </row>
    <row r="1327" spans="1:15" s="601" customFormat="1" ht="15" hidden="1" customHeight="1">
      <c r="A1327" s="1" t="s">
        <v>1561</v>
      </c>
      <c r="B1327" s="1" t="s">
        <v>1561</v>
      </c>
      <c r="C1327" s="97"/>
      <c r="D1327" s="636"/>
      <c r="E1327" s="640"/>
      <c r="F1327" s="641"/>
      <c r="G1327" s="641" t="s">
        <v>42</v>
      </c>
      <c r="H1327" s="3" t="s">
        <v>1891</v>
      </c>
      <c r="I1327" s="633"/>
      <c r="J1327" s="633"/>
      <c r="K1327" s="634"/>
      <c r="L1327" s="635"/>
      <c r="M1327" s="3"/>
      <c r="N1327" s="3"/>
      <c r="O1327" s="32"/>
    </row>
    <row r="1328" spans="1:15" s="601" customFormat="1" ht="30" hidden="1">
      <c r="A1328" s="659" t="s">
        <v>1561</v>
      </c>
      <c r="B1328" s="659" t="s">
        <v>1561</v>
      </c>
      <c r="C1328" s="576" t="s">
        <v>167</v>
      </c>
      <c r="D1328" s="577" t="s">
        <v>171</v>
      </c>
      <c r="E1328" s="578"/>
      <c r="F1328" s="579"/>
      <c r="G1328" s="579"/>
      <c r="H1328" s="576" t="s">
        <v>1897</v>
      </c>
      <c r="I1328" s="580"/>
      <c r="J1328" s="580"/>
      <c r="K1328" s="817" t="str">
        <f>"自分が介護をしている(Q"&amp;$E$1317&amp;"=1-4)"</f>
        <v>自分が介護をしている(Q106=1-4)</v>
      </c>
      <c r="L1328" s="818"/>
      <c r="M1328" s="576"/>
      <c r="N1328" s="576" t="s">
        <v>1999</v>
      </c>
      <c r="O1328" s="31">
        <v>103</v>
      </c>
    </row>
    <row r="1329" spans="1:15" s="601" customFormat="1" ht="15" hidden="1" customHeight="1">
      <c r="A1329" s="659" t="s">
        <v>1561</v>
      </c>
      <c r="B1329" s="659" t="s">
        <v>1561</v>
      </c>
      <c r="C1329" s="581"/>
      <c r="D1329" s="577"/>
      <c r="E1329" s="578"/>
      <c r="F1329" s="579"/>
      <c r="G1329" s="579"/>
      <c r="H1329" s="576" t="s">
        <v>174</v>
      </c>
      <c r="I1329" s="580"/>
      <c r="J1329" s="580"/>
      <c r="K1329" s="582"/>
      <c r="L1329" s="583"/>
      <c r="M1329" s="576"/>
      <c r="N1329" s="576"/>
      <c r="O1329" s="32"/>
    </row>
    <row r="1330" spans="1:15" s="601" customFormat="1" ht="15" hidden="1" customHeight="1">
      <c r="A1330" s="659" t="s">
        <v>1561</v>
      </c>
      <c r="B1330" s="659" t="s">
        <v>1561</v>
      </c>
      <c r="C1330" s="581"/>
      <c r="D1330" s="577"/>
      <c r="E1330" s="578"/>
      <c r="F1330" s="579"/>
      <c r="G1330" s="579" t="s">
        <v>36</v>
      </c>
      <c r="H1330" s="576" t="s">
        <v>1892</v>
      </c>
      <c r="I1330" s="580"/>
      <c r="J1330" s="580"/>
      <c r="K1330" s="582"/>
      <c r="L1330" s="583"/>
      <c r="M1330" s="576"/>
      <c r="N1330" s="586"/>
      <c r="O1330" s="32"/>
    </row>
    <row r="1331" spans="1:15" s="601" customFormat="1" ht="15" hidden="1" customHeight="1">
      <c r="A1331" s="659" t="s">
        <v>1561</v>
      </c>
      <c r="B1331" s="659" t="s">
        <v>1561</v>
      </c>
      <c r="C1331" s="581"/>
      <c r="D1331" s="577"/>
      <c r="E1331" s="578"/>
      <c r="F1331" s="579"/>
      <c r="G1331" s="579" t="s">
        <v>37</v>
      </c>
      <c r="H1331" s="576" t="s">
        <v>1893</v>
      </c>
      <c r="I1331" s="580"/>
      <c r="J1331" s="580"/>
      <c r="K1331" s="582"/>
      <c r="L1331" s="583"/>
      <c r="M1331" s="576"/>
      <c r="N1331" s="576"/>
      <c r="O1331" s="32"/>
    </row>
    <row r="1332" spans="1:15" s="601" customFormat="1" ht="15" hidden="1" customHeight="1">
      <c r="A1332" s="659" t="s">
        <v>1561</v>
      </c>
      <c r="B1332" s="659" t="s">
        <v>1561</v>
      </c>
      <c r="C1332" s="581"/>
      <c r="D1332" s="577"/>
      <c r="E1332" s="578"/>
      <c r="F1332" s="579"/>
      <c r="G1332" s="579" t="s">
        <v>38</v>
      </c>
      <c r="H1332" s="576" t="s">
        <v>1894</v>
      </c>
      <c r="I1332" s="580"/>
      <c r="J1332" s="580"/>
      <c r="K1332" s="582"/>
      <c r="L1332" s="583"/>
      <c r="M1332" s="576"/>
      <c r="N1332" s="576"/>
      <c r="O1332" s="32"/>
    </row>
    <row r="1333" spans="1:15" s="601" customFormat="1" ht="15" hidden="1" customHeight="1">
      <c r="A1333" s="659"/>
      <c r="B1333" s="659"/>
      <c r="C1333" s="664"/>
      <c r="D1333" s="665"/>
      <c r="E1333" s="666"/>
      <c r="F1333" s="667"/>
      <c r="G1333" s="579" t="s">
        <v>15</v>
      </c>
      <c r="H1333" s="668" t="s">
        <v>1895</v>
      </c>
      <c r="I1333" s="669"/>
      <c r="J1333" s="669"/>
      <c r="K1333" s="670"/>
      <c r="L1333" s="671"/>
      <c r="M1333" s="668"/>
      <c r="N1333" s="668"/>
      <c r="O1333" s="663"/>
    </row>
    <row r="1334" spans="1:15" s="601" customFormat="1" ht="15" hidden="1" customHeight="1">
      <c r="A1334" s="659" t="s">
        <v>1561</v>
      </c>
      <c r="B1334" s="659" t="s">
        <v>1561</v>
      </c>
      <c r="C1334" s="581"/>
      <c r="D1334" s="577"/>
      <c r="E1334" s="578"/>
      <c r="F1334" s="579"/>
      <c r="G1334" s="579" t="s">
        <v>40</v>
      </c>
      <c r="H1334" s="576" t="s">
        <v>1896</v>
      </c>
      <c r="I1334" s="580"/>
      <c r="J1334" s="580"/>
      <c r="K1334" s="582"/>
      <c r="L1334" s="583"/>
      <c r="M1334" s="576"/>
      <c r="N1334" s="576"/>
      <c r="O1334" s="32"/>
    </row>
    <row r="1335" spans="1:15" s="601" customFormat="1" ht="30" hidden="1">
      <c r="A1335" s="659" t="s">
        <v>1561</v>
      </c>
      <c r="B1335" s="659" t="s">
        <v>1561</v>
      </c>
      <c r="C1335" s="576" t="s">
        <v>167</v>
      </c>
      <c r="D1335" s="577" t="s">
        <v>227</v>
      </c>
      <c r="E1335" s="578"/>
      <c r="F1335" s="579"/>
      <c r="G1335" s="579"/>
      <c r="H1335" s="576" t="s">
        <v>1898</v>
      </c>
      <c r="I1335" s="580"/>
      <c r="J1335" s="580"/>
      <c r="K1335" s="817" t="str">
        <f>"自分が介護をしている(Q"&amp;$E$1317&amp;"=1-4)"</f>
        <v>自分が介護をしている(Q106=1-4)</v>
      </c>
      <c r="L1335" s="818"/>
      <c r="M1335" s="576"/>
      <c r="N1335" s="576" t="s">
        <v>1999</v>
      </c>
      <c r="O1335" s="31">
        <v>104</v>
      </c>
    </row>
    <row r="1336" spans="1:15" s="601" customFormat="1" ht="15" hidden="1" customHeight="1">
      <c r="A1336" s="659" t="s">
        <v>1561</v>
      </c>
      <c r="B1336" s="659" t="s">
        <v>1561</v>
      </c>
      <c r="C1336" s="581"/>
      <c r="D1336" s="577"/>
      <c r="E1336" s="578"/>
      <c r="F1336" s="579"/>
      <c r="G1336" s="579"/>
      <c r="H1336" s="576" t="s">
        <v>173</v>
      </c>
      <c r="I1336" s="580"/>
      <c r="J1336" s="580"/>
      <c r="K1336" s="582"/>
      <c r="L1336" s="583"/>
      <c r="M1336" s="576"/>
      <c r="N1336" s="576"/>
      <c r="O1336" s="32"/>
    </row>
    <row r="1337" spans="1:15" s="601" customFormat="1" ht="15" hidden="1" customHeight="1">
      <c r="A1337" s="659" t="s">
        <v>1561</v>
      </c>
      <c r="B1337" s="659" t="s">
        <v>1561</v>
      </c>
      <c r="C1337" s="581"/>
      <c r="D1337" s="577"/>
      <c r="E1337" s="578"/>
      <c r="F1337" s="579"/>
      <c r="G1337" s="579" t="s">
        <v>36</v>
      </c>
      <c r="H1337" s="576" t="s">
        <v>1899</v>
      </c>
      <c r="I1337" s="580"/>
      <c r="J1337" s="580"/>
      <c r="K1337" s="582"/>
      <c r="L1337" s="583"/>
      <c r="M1337" s="576"/>
      <c r="N1337" s="586"/>
      <c r="O1337" s="32"/>
    </row>
    <row r="1338" spans="1:15" s="601" customFormat="1" ht="15" hidden="1" customHeight="1">
      <c r="A1338" s="659" t="s">
        <v>1561</v>
      </c>
      <c r="B1338" s="659" t="s">
        <v>1561</v>
      </c>
      <c r="C1338" s="581"/>
      <c r="D1338" s="577"/>
      <c r="E1338" s="578"/>
      <c r="F1338" s="579"/>
      <c r="G1338" s="579" t="s">
        <v>37</v>
      </c>
      <c r="H1338" s="576" t="s">
        <v>1900</v>
      </c>
      <c r="I1338" s="580"/>
      <c r="J1338" s="580"/>
      <c r="K1338" s="582"/>
      <c r="L1338" s="583"/>
      <c r="M1338" s="576"/>
      <c r="N1338" s="576"/>
      <c r="O1338" s="32"/>
    </row>
    <row r="1339" spans="1:15" s="601" customFormat="1" ht="15" hidden="1" customHeight="1">
      <c r="A1339" s="659" t="s">
        <v>1561</v>
      </c>
      <c r="B1339" s="659" t="s">
        <v>1561</v>
      </c>
      <c r="C1339" s="581"/>
      <c r="D1339" s="577"/>
      <c r="E1339" s="578"/>
      <c r="F1339" s="579"/>
      <c r="G1339" s="579" t="s">
        <v>38</v>
      </c>
      <c r="H1339" s="576" t="s">
        <v>1901</v>
      </c>
      <c r="I1339" s="580"/>
      <c r="J1339" s="580"/>
      <c r="K1339" s="582"/>
      <c r="L1339" s="583"/>
      <c r="M1339" s="576"/>
      <c r="N1339" s="576"/>
      <c r="O1339" s="32"/>
    </row>
    <row r="1340" spans="1:15" s="601" customFormat="1" ht="15" hidden="1" customHeight="1">
      <c r="A1340" s="659" t="s">
        <v>1561</v>
      </c>
      <c r="B1340" s="659" t="s">
        <v>1561</v>
      </c>
      <c r="C1340" s="664"/>
      <c r="D1340" s="665"/>
      <c r="E1340" s="666"/>
      <c r="F1340" s="667"/>
      <c r="G1340" s="579" t="s">
        <v>15</v>
      </c>
      <c r="H1340" s="668" t="s">
        <v>1902</v>
      </c>
      <c r="I1340" s="669"/>
      <c r="J1340" s="669"/>
      <c r="K1340" s="670"/>
      <c r="L1340" s="671"/>
      <c r="M1340" s="668"/>
      <c r="N1340" s="668"/>
      <c r="O1340" s="663"/>
    </row>
    <row r="1341" spans="1:15" s="601" customFormat="1" ht="40.5" hidden="1" customHeight="1">
      <c r="A1341" s="659" t="s">
        <v>1561</v>
      </c>
      <c r="B1341" s="659" t="s">
        <v>1561</v>
      </c>
      <c r="C1341" s="576" t="s">
        <v>167</v>
      </c>
      <c r="D1341" s="577" t="s">
        <v>171</v>
      </c>
      <c r="E1341" s="578"/>
      <c r="F1341" s="579"/>
      <c r="G1341" s="579"/>
      <c r="H1341" s="576" t="s">
        <v>1903</v>
      </c>
      <c r="I1341" s="580"/>
      <c r="J1341" s="580"/>
      <c r="K1341" s="817" t="str">
        <f>"12月時点雇用者で、自分が介護をしている(Q"&amp;$E$250&amp;"=1＆Q"&amp;$E$1317&amp;"=1-4)"</f>
        <v>12月時点雇用者で、自分が介護をしている(Q18=1＆Q106=1-4)</v>
      </c>
      <c r="L1341" s="818"/>
      <c r="M1341" s="576"/>
      <c r="N1341" s="576" t="s">
        <v>1999</v>
      </c>
      <c r="O1341" s="31">
        <v>105</v>
      </c>
    </row>
    <row r="1342" spans="1:15" s="601" customFormat="1" ht="15" hidden="1" customHeight="1">
      <c r="A1342" s="659" t="s">
        <v>1561</v>
      </c>
      <c r="B1342" s="659" t="s">
        <v>1561</v>
      </c>
      <c r="C1342" s="581"/>
      <c r="D1342" s="577"/>
      <c r="E1342" s="578"/>
      <c r="F1342" s="579"/>
      <c r="G1342" s="579"/>
      <c r="H1342" s="576" t="s">
        <v>174</v>
      </c>
      <c r="I1342" s="580"/>
      <c r="J1342" s="580"/>
      <c r="K1342" s="582"/>
      <c r="L1342" s="583"/>
      <c r="M1342" s="576"/>
      <c r="N1342" s="576"/>
      <c r="O1342" s="32"/>
    </row>
    <row r="1343" spans="1:15" s="601" customFormat="1" ht="15" hidden="1" customHeight="1">
      <c r="A1343" s="659" t="s">
        <v>1561</v>
      </c>
      <c r="B1343" s="659" t="s">
        <v>1561</v>
      </c>
      <c r="C1343" s="581"/>
      <c r="D1343" s="577"/>
      <c r="E1343" s="578"/>
      <c r="F1343" s="579"/>
      <c r="G1343" s="579" t="s">
        <v>36</v>
      </c>
      <c r="H1343" s="576" t="s">
        <v>1904</v>
      </c>
      <c r="I1343" s="580"/>
      <c r="J1343" s="580"/>
      <c r="K1343" s="582"/>
      <c r="L1343" s="583"/>
      <c r="M1343" s="576"/>
      <c r="N1343" s="586"/>
      <c r="O1343" s="32"/>
    </row>
    <row r="1344" spans="1:15" s="601" customFormat="1" ht="15" hidden="1" customHeight="1">
      <c r="A1344" s="659" t="s">
        <v>1561</v>
      </c>
      <c r="B1344" s="659" t="s">
        <v>1561</v>
      </c>
      <c r="C1344" s="581"/>
      <c r="D1344" s="577"/>
      <c r="E1344" s="578"/>
      <c r="F1344" s="579"/>
      <c r="G1344" s="579" t="s">
        <v>37</v>
      </c>
      <c r="H1344" s="576" t="s">
        <v>1905</v>
      </c>
      <c r="I1344" s="580"/>
      <c r="J1344" s="580"/>
      <c r="K1344" s="582"/>
      <c r="L1344" s="583"/>
      <c r="M1344" s="576"/>
      <c r="N1344" s="576"/>
      <c r="O1344" s="32"/>
    </row>
    <row r="1345" spans="1:15" ht="15" hidden="1" customHeight="1">
      <c r="A1345" s="25" t="s">
        <v>1561</v>
      </c>
      <c r="B1345" s="25" t="s">
        <v>1561</v>
      </c>
      <c r="C1345" s="2" t="s">
        <v>1384</v>
      </c>
      <c r="D1345" s="7" t="s">
        <v>171</v>
      </c>
      <c r="E1345" s="31">
        <f>E1317+1</f>
        <v>107</v>
      </c>
      <c r="F1345" s="27"/>
      <c r="G1345" s="27"/>
      <c r="H1345" s="15" t="s">
        <v>1509</v>
      </c>
      <c r="I1345" s="28"/>
      <c r="J1345" s="28"/>
      <c r="K1345" s="797" t="s">
        <v>284</v>
      </c>
      <c r="L1345" s="798"/>
      <c r="M1345" s="15"/>
      <c r="N1345" s="15"/>
      <c r="O1345" s="31">
        <v>106</v>
      </c>
    </row>
    <row r="1346" spans="1:15" ht="15" hidden="1" customHeight="1">
      <c r="A1346" s="25" t="s">
        <v>1561</v>
      </c>
      <c r="B1346" s="25" t="s">
        <v>1561</v>
      </c>
      <c r="C1346" s="26"/>
      <c r="D1346" s="7"/>
      <c r="E1346" s="32"/>
      <c r="F1346" s="5"/>
      <c r="G1346" s="5"/>
      <c r="H1346" s="4" t="s">
        <v>174</v>
      </c>
      <c r="I1346" s="13"/>
      <c r="J1346" s="13"/>
      <c r="K1346" s="513"/>
      <c r="L1346" s="514"/>
      <c r="M1346" s="14"/>
      <c r="N1346" s="14"/>
      <c r="O1346" s="32"/>
    </row>
    <row r="1347" spans="1:15" ht="15" hidden="1" customHeight="1">
      <c r="A1347" s="25" t="s">
        <v>1561</v>
      </c>
      <c r="B1347" s="25" t="s">
        <v>1561</v>
      </c>
      <c r="C1347" s="26"/>
      <c r="D1347" s="7"/>
      <c r="E1347" s="32"/>
      <c r="F1347" s="5"/>
      <c r="G1347" s="5" t="s">
        <v>36</v>
      </c>
      <c r="H1347" s="2" t="s">
        <v>1510</v>
      </c>
      <c r="I1347" s="9"/>
      <c r="J1347" s="9"/>
      <c r="K1347" s="511"/>
      <c r="L1347" s="512"/>
      <c r="M1347" s="3"/>
      <c r="N1347" s="262"/>
      <c r="O1347" s="32"/>
    </row>
    <row r="1348" spans="1:15" ht="15" hidden="1" customHeight="1">
      <c r="A1348" s="25" t="s">
        <v>1561</v>
      </c>
      <c r="B1348" s="25" t="s">
        <v>1561</v>
      </c>
      <c r="C1348" s="26"/>
      <c r="D1348" s="7"/>
      <c r="E1348" s="32"/>
      <c r="F1348" s="5"/>
      <c r="G1348" s="5" t="s">
        <v>37</v>
      </c>
      <c r="H1348" s="2" t="s">
        <v>1511</v>
      </c>
      <c r="I1348" s="9"/>
      <c r="J1348" s="9"/>
      <c r="K1348" s="511"/>
      <c r="L1348" s="512"/>
      <c r="M1348" s="3"/>
      <c r="N1348" s="3"/>
      <c r="O1348" s="32"/>
    </row>
    <row r="1349" spans="1:15" ht="15" hidden="1" customHeight="1">
      <c r="A1349" s="25" t="s">
        <v>1561</v>
      </c>
      <c r="B1349" s="25" t="s">
        <v>1561</v>
      </c>
      <c r="C1349" s="26"/>
      <c r="D1349" s="7"/>
      <c r="E1349" s="32"/>
      <c r="F1349" s="5"/>
      <c r="G1349" s="5" t="s">
        <v>38</v>
      </c>
      <c r="H1349" s="2" t="s">
        <v>1512</v>
      </c>
      <c r="I1349" s="9"/>
      <c r="J1349" s="9"/>
      <c r="K1349" s="511"/>
      <c r="L1349" s="512"/>
      <c r="M1349" s="3"/>
      <c r="N1349" s="3"/>
      <c r="O1349" s="32"/>
    </row>
    <row r="1350" spans="1:15" ht="15" hidden="1" customHeight="1">
      <c r="A1350" s="25" t="s">
        <v>1561</v>
      </c>
      <c r="B1350" s="25" t="s">
        <v>1561</v>
      </c>
      <c r="C1350" s="26"/>
      <c r="D1350" s="7"/>
      <c r="E1350" s="32"/>
      <c r="F1350" s="5"/>
      <c r="G1350" s="5" t="s">
        <v>39</v>
      </c>
      <c r="H1350" s="2" t="s">
        <v>1513</v>
      </c>
      <c r="I1350" s="9"/>
      <c r="J1350" s="9"/>
      <c r="K1350" s="511"/>
      <c r="L1350" s="512"/>
      <c r="M1350" s="3"/>
      <c r="N1350" s="3"/>
      <c r="O1350" s="32"/>
    </row>
    <row r="1351" spans="1:15" ht="30" hidden="1">
      <c r="A1351" s="659" t="s">
        <v>1561</v>
      </c>
      <c r="B1351" s="659" t="s">
        <v>1561</v>
      </c>
      <c r="C1351" s="576"/>
      <c r="D1351" s="577" t="s">
        <v>171</v>
      </c>
      <c r="E1351" s="578"/>
      <c r="F1351" s="579"/>
      <c r="G1351" s="579"/>
      <c r="H1351" s="576" t="s">
        <v>1946</v>
      </c>
      <c r="I1351" s="580"/>
      <c r="J1351" s="580"/>
      <c r="K1351" s="817" t="str">
        <f>"昨年12月就業者（Q"&amp;$E$231&amp;"=1-6）"</f>
        <v>昨年12月就業者（Q17=1-6）</v>
      </c>
      <c r="L1351" s="818"/>
      <c r="M1351" s="576"/>
      <c r="N1351" s="576" t="s">
        <v>2000</v>
      </c>
      <c r="O1351" s="31">
        <v>107</v>
      </c>
    </row>
    <row r="1352" spans="1:15" ht="15" hidden="1" customHeight="1">
      <c r="A1352" s="659" t="s">
        <v>1561</v>
      </c>
      <c r="B1352" s="659" t="s">
        <v>1561</v>
      </c>
      <c r="C1352" s="581"/>
      <c r="D1352" s="577"/>
      <c r="E1352" s="578"/>
      <c r="F1352" s="579"/>
      <c r="G1352" s="579"/>
      <c r="H1352" s="576" t="s">
        <v>174</v>
      </c>
      <c r="I1352" s="580"/>
      <c r="J1352" s="580"/>
      <c r="K1352" s="582"/>
      <c r="L1352" s="583"/>
      <c r="M1352" s="576"/>
      <c r="N1352" s="576"/>
      <c r="O1352" s="32"/>
    </row>
    <row r="1353" spans="1:15" ht="15" hidden="1" customHeight="1">
      <c r="A1353" s="659" t="s">
        <v>1561</v>
      </c>
      <c r="B1353" s="659" t="s">
        <v>1561</v>
      </c>
      <c r="C1353" s="581"/>
      <c r="D1353" s="577"/>
      <c r="E1353" s="578"/>
      <c r="F1353" s="579"/>
      <c r="G1353" s="579" t="s">
        <v>36</v>
      </c>
      <c r="H1353" s="576" t="s">
        <v>1947</v>
      </c>
      <c r="I1353" s="580"/>
      <c r="J1353" s="580"/>
      <c r="K1353" s="582"/>
      <c r="L1353" s="583"/>
      <c r="M1353" s="576"/>
      <c r="N1353" s="586"/>
      <c r="O1353" s="32"/>
    </row>
    <row r="1354" spans="1:15" ht="15" hidden="1" customHeight="1">
      <c r="A1354" s="659" t="s">
        <v>1561</v>
      </c>
      <c r="B1354" s="659" t="s">
        <v>1561</v>
      </c>
      <c r="C1354" s="581"/>
      <c r="D1354" s="577"/>
      <c r="E1354" s="578"/>
      <c r="F1354" s="579"/>
      <c r="G1354" s="579" t="s">
        <v>37</v>
      </c>
      <c r="H1354" s="576" t="s">
        <v>1948</v>
      </c>
      <c r="I1354" s="580"/>
      <c r="J1354" s="580"/>
      <c r="K1354" s="582"/>
      <c r="L1354" s="583"/>
      <c r="M1354" s="576"/>
      <c r="N1354" s="576"/>
      <c r="O1354" s="32"/>
    </row>
    <row r="1355" spans="1:15" ht="15" hidden="1" customHeight="1">
      <c r="A1355" s="659" t="s">
        <v>1561</v>
      </c>
      <c r="B1355" s="659" t="s">
        <v>1561</v>
      </c>
      <c r="C1355" s="581"/>
      <c r="D1355" s="577"/>
      <c r="E1355" s="578"/>
      <c r="F1355" s="579"/>
      <c r="G1355" s="579" t="s">
        <v>38</v>
      </c>
      <c r="H1355" s="576" t="s">
        <v>1514</v>
      </c>
      <c r="I1355" s="580"/>
      <c r="J1355" s="580"/>
      <c r="K1355" s="582"/>
      <c r="L1355" s="583"/>
      <c r="M1355" s="576"/>
      <c r="N1355" s="576"/>
      <c r="O1355" s="32"/>
    </row>
    <row r="1356" spans="1:15" ht="15" hidden="1" customHeight="1">
      <c r="A1356" s="659" t="s">
        <v>1561</v>
      </c>
      <c r="B1356" s="659" t="s">
        <v>1561</v>
      </c>
      <c r="C1356" s="581"/>
      <c r="D1356" s="577"/>
      <c r="E1356" s="578"/>
      <c r="F1356" s="579"/>
      <c r="G1356" s="579" t="s">
        <v>39</v>
      </c>
      <c r="H1356" s="576" t="s">
        <v>1949</v>
      </c>
      <c r="I1356" s="580"/>
      <c r="J1356" s="580"/>
      <c r="K1356" s="582"/>
      <c r="L1356" s="583"/>
      <c r="M1356" s="576"/>
      <c r="N1356" s="576"/>
      <c r="O1356" s="32"/>
    </row>
    <row r="1357" spans="1:15" ht="15" hidden="1" customHeight="1">
      <c r="A1357" s="659" t="s">
        <v>1561</v>
      </c>
      <c r="B1357" s="659" t="s">
        <v>1561</v>
      </c>
      <c r="C1357" s="672"/>
      <c r="D1357" s="673"/>
      <c r="E1357" s="674"/>
      <c r="F1357" s="675"/>
      <c r="G1357" s="675" t="s">
        <v>40</v>
      </c>
      <c r="H1357" s="676" t="s">
        <v>1950</v>
      </c>
      <c r="I1357" s="677"/>
      <c r="J1357" s="677"/>
      <c r="K1357" s="678"/>
      <c r="L1357" s="679"/>
      <c r="M1357" s="676"/>
      <c r="N1357" s="676"/>
      <c r="O1357" s="286"/>
    </row>
    <row r="1358" spans="1:15" ht="24.75" hidden="1">
      <c r="A1358" s="25" t="s">
        <v>1561</v>
      </c>
      <c r="B1358" s="25" t="s">
        <v>1561</v>
      </c>
      <c r="C1358" s="307" t="s">
        <v>1582</v>
      </c>
      <c r="D1358" s="309"/>
      <c r="E1358" s="310"/>
      <c r="F1358" s="311"/>
      <c r="G1358" s="311"/>
      <c r="H1358" s="308"/>
      <c r="I1358" s="312"/>
      <c r="J1358" s="312"/>
      <c r="K1358" s="515"/>
      <c r="L1358" s="516"/>
      <c r="M1358" s="308"/>
      <c r="N1358" s="313"/>
      <c r="O1358" s="310"/>
    </row>
    <row r="1359" spans="1:15" ht="60" hidden="1">
      <c r="A1359" s="25" t="s">
        <v>1561</v>
      </c>
      <c r="B1359" s="25" t="s">
        <v>1561</v>
      </c>
      <c r="C1359" s="26"/>
      <c r="D1359" s="7"/>
      <c r="E1359" s="33"/>
      <c r="F1359" s="16"/>
      <c r="G1359" s="16"/>
      <c r="H1359" s="17" t="s">
        <v>1583</v>
      </c>
      <c r="I1359" s="18"/>
      <c r="J1359" s="18"/>
      <c r="K1359" s="809" t="s">
        <v>1634</v>
      </c>
      <c r="L1359" s="810"/>
      <c r="M1359" s="288"/>
      <c r="N1359" s="17" t="s">
        <v>1800</v>
      </c>
      <c r="O1359" s="33"/>
    </row>
    <row r="1360" spans="1:15" ht="15" hidden="1" customHeight="1">
      <c r="A1360" s="25" t="s">
        <v>1561</v>
      </c>
      <c r="B1360" s="25" t="s">
        <v>1561</v>
      </c>
      <c r="C1360" s="26"/>
      <c r="D1360" s="7" t="s">
        <v>227</v>
      </c>
      <c r="E1360" s="31">
        <f>E1345+1</f>
        <v>108</v>
      </c>
      <c r="F1360" s="27"/>
      <c r="G1360" s="27"/>
      <c r="H1360" s="15" t="s">
        <v>2105</v>
      </c>
      <c r="I1360" s="28"/>
      <c r="J1360" s="28"/>
      <c r="K1360" s="797" t="s">
        <v>1634</v>
      </c>
      <c r="L1360" s="798"/>
      <c r="M1360" s="78"/>
      <c r="N1360" s="15" t="s">
        <v>1771</v>
      </c>
      <c r="O1360" s="31">
        <v>108</v>
      </c>
    </row>
    <row r="1361" spans="1:15" ht="15" hidden="1" customHeight="1">
      <c r="A1361" s="25" t="s">
        <v>1561</v>
      </c>
      <c r="B1361" s="25" t="s">
        <v>1561</v>
      </c>
      <c r="C1361" s="26"/>
      <c r="D1361" s="7"/>
      <c r="E1361" s="32"/>
      <c r="F1361" s="5"/>
      <c r="G1361" s="5"/>
      <c r="H1361" s="14" t="s">
        <v>173</v>
      </c>
      <c r="I1361" s="8"/>
      <c r="J1361" s="8"/>
      <c r="K1361" s="513"/>
      <c r="L1361" s="514"/>
      <c r="M1361" s="4"/>
      <c r="N1361" s="4"/>
      <c r="O1361" s="32"/>
    </row>
    <row r="1362" spans="1:15" ht="15" hidden="1" customHeight="1">
      <c r="A1362" s="25" t="s">
        <v>1561</v>
      </c>
      <c r="B1362" s="25" t="s">
        <v>1561</v>
      </c>
      <c r="C1362" s="26"/>
      <c r="D1362" s="7"/>
      <c r="E1362" s="32"/>
      <c r="F1362" s="5"/>
      <c r="G1362" s="5" t="s">
        <v>36</v>
      </c>
      <c r="H1362" s="2" t="s">
        <v>1635</v>
      </c>
      <c r="I1362" s="9"/>
      <c r="J1362" s="9"/>
      <c r="K1362" s="732"/>
      <c r="L1362" s="733"/>
      <c r="M1362" s="92"/>
      <c r="N1362" s="2"/>
      <c r="O1362" s="32"/>
    </row>
    <row r="1363" spans="1:15" ht="15" hidden="1" customHeight="1">
      <c r="A1363" s="25" t="s">
        <v>1561</v>
      </c>
      <c r="B1363" s="25" t="s">
        <v>1561</v>
      </c>
      <c r="C1363" s="26"/>
      <c r="D1363" s="7"/>
      <c r="E1363" s="32"/>
      <c r="F1363" s="5"/>
      <c r="G1363" s="5" t="s">
        <v>13</v>
      </c>
      <c r="H1363" s="2" t="s">
        <v>1636</v>
      </c>
      <c r="I1363" s="9"/>
      <c r="J1363" s="9"/>
      <c r="K1363" s="732"/>
      <c r="L1363" s="733"/>
      <c r="M1363" s="92"/>
      <c r="N1363" s="2"/>
      <c r="O1363" s="32"/>
    </row>
    <row r="1364" spans="1:15" ht="15" hidden="1" customHeight="1">
      <c r="A1364" s="25" t="s">
        <v>1561</v>
      </c>
      <c r="B1364" s="25" t="s">
        <v>1561</v>
      </c>
      <c r="C1364" s="26"/>
      <c r="D1364" s="7"/>
      <c r="E1364" s="32"/>
      <c r="F1364" s="5"/>
      <c r="G1364" s="5" t="s">
        <v>14</v>
      </c>
      <c r="H1364" s="2" t="s">
        <v>1637</v>
      </c>
      <c r="I1364" s="9"/>
      <c r="J1364" s="9"/>
      <c r="K1364" s="732"/>
      <c r="L1364" s="733"/>
      <c r="M1364" s="92"/>
      <c r="N1364" s="2"/>
      <c r="O1364" s="32"/>
    </row>
    <row r="1365" spans="1:15" ht="15" hidden="1" customHeight="1">
      <c r="A1365" s="25" t="s">
        <v>1561</v>
      </c>
      <c r="B1365" s="25" t="s">
        <v>1561</v>
      </c>
      <c r="C1365" s="26"/>
      <c r="D1365" s="7"/>
      <c r="E1365" s="32"/>
      <c r="F1365" s="5"/>
      <c r="G1365" s="5" t="s">
        <v>15</v>
      </c>
      <c r="H1365" s="2" t="s">
        <v>1810</v>
      </c>
      <c r="I1365" s="9"/>
      <c r="J1365" s="9"/>
      <c r="K1365" s="732"/>
      <c r="L1365" s="733"/>
      <c r="M1365" s="92"/>
      <c r="N1365" s="2"/>
      <c r="O1365" s="32"/>
    </row>
    <row r="1366" spans="1:15" ht="15" hidden="1" customHeight="1">
      <c r="A1366" s="25" t="s">
        <v>1561</v>
      </c>
      <c r="B1366" s="25" t="s">
        <v>1561</v>
      </c>
      <c r="C1366" s="26"/>
      <c r="D1366" s="7"/>
      <c r="E1366" s="32"/>
      <c r="F1366" s="5"/>
      <c r="G1366" s="5" t="s">
        <v>16</v>
      </c>
      <c r="H1366" s="2" t="s">
        <v>1638</v>
      </c>
      <c r="I1366" s="9"/>
      <c r="J1366" s="9"/>
      <c r="K1366" s="732"/>
      <c r="L1366" s="733"/>
      <c r="M1366" s="92"/>
      <c r="N1366" s="2"/>
      <c r="O1366" s="32"/>
    </row>
    <row r="1367" spans="1:15" ht="15" hidden="1" customHeight="1">
      <c r="A1367" s="25" t="s">
        <v>1561</v>
      </c>
      <c r="B1367" s="25" t="s">
        <v>1561</v>
      </c>
      <c r="C1367" s="26"/>
      <c r="D1367" s="7"/>
      <c r="E1367" s="32"/>
      <c r="F1367" s="5"/>
      <c r="G1367" s="5" t="s">
        <v>17</v>
      </c>
      <c r="H1367" s="2" t="s">
        <v>1639</v>
      </c>
      <c r="I1367" s="9"/>
      <c r="J1367" s="9"/>
      <c r="K1367" s="732"/>
      <c r="L1367" s="733"/>
      <c r="M1367" s="92"/>
      <c r="N1367" s="2"/>
      <c r="O1367" s="32"/>
    </row>
    <row r="1368" spans="1:15" ht="15" hidden="1" customHeight="1">
      <c r="A1368" s="25" t="s">
        <v>1561</v>
      </c>
      <c r="B1368" s="25" t="s">
        <v>1561</v>
      </c>
      <c r="C1368" s="26"/>
      <c r="D1368" s="7"/>
      <c r="E1368" s="32"/>
      <c r="F1368" s="5"/>
      <c r="G1368" s="5" t="s">
        <v>18</v>
      </c>
      <c r="H1368" s="2" t="s">
        <v>1640</v>
      </c>
      <c r="I1368" s="9"/>
      <c r="J1368" s="9"/>
      <c r="K1368" s="732"/>
      <c r="L1368" s="733"/>
      <c r="M1368" s="92"/>
      <c r="N1368" s="2"/>
      <c r="O1368" s="32"/>
    </row>
    <row r="1369" spans="1:15" ht="15" hidden="1" customHeight="1">
      <c r="A1369" s="25" t="s">
        <v>1561</v>
      </c>
      <c r="B1369" s="25" t="s">
        <v>1561</v>
      </c>
      <c r="C1369" s="26"/>
      <c r="D1369" s="7"/>
      <c r="E1369" s="32"/>
      <c r="F1369" s="5"/>
      <c r="G1369" s="5" t="s">
        <v>19</v>
      </c>
      <c r="H1369" s="2" t="s">
        <v>1641</v>
      </c>
      <c r="I1369" s="9"/>
      <c r="J1369" s="9"/>
      <c r="K1369" s="732"/>
      <c r="L1369" s="733"/>
      <c r="M1369" s="92"/>
      <c r="N1369" s="2"/>
      <c r="O1369" s="32"/>
    </row>
    <row r="1370" spans="1:15" ht="15" hidden="1" customHeight="1">
      <c r="A1370" s="25" t="s">
        <v>1561</v>
      </c>
      <c r="B1370" s="25" t="s">
        <v>1561</v>
      </c>
      <c r="C1370" s="26"/>
      <c r="D1370" s="7"/>
      <c r="E1370" s="32"/>
      <c r="F1370" s="5"/>
      <c r="G1370" s="5" t="s">
        <v>20</v>
      </c>
      <c r="H1370" s="2" t="s">
        <v>1642</v>
      </c>
      <c r="I1370" s="9"/>
      <c r="J1370" s="9"/>
      <c r="K1370" s="732"/>
      <c r="L1370" s="733"/>
      <c r="M1370" s="92"/>
      <c r="N1370" s="2"/>
      <c r="O1370" s="32"/>
    </row>
    <row r="1371" spans="1:15" ht="15" hidden="1" customHeight="1">
      <c r="A1371" s="25" t="s">
        <v>1561</v>
      </c>
      <c r="B1371" s="25" t="s">
        <v>1561</v>
      </c>
      <c r="C1371" s="26"/>
      <c r="D1371" s="7"/>
      <c r="E1371" s="32"/>
      <c r="F1371" s="5"/>
      <c r="G1371" s="5" t="s">
        <v>21</v>
      </c>
      <c r="H1371" s="2" t="s">
        <v>1643</v>
      </c>
      <c r="I1371" s="9"/>
      <c r="J1371" s="9" t="s">
        <v>8</v>
      </c>
      <c r="K1371" s="732"/>
      <c r="L1371" s="733"/>
      <c r="M1371" s="92"/>
      <c r="N1371" s="2"/>
      <c r="O1371" s="32"/>
    </row>
    <row r="1372" spans="1:15" ht="15" hidden="1" customHeight="1">
      <c r="A1372" s="25" t="s">
        <v>1561</v>
      </c>
      <c r="B1372" s="25" t="s">
        <v>1561</v>
      </c>
      <c r="C1372" s="26" t="s">
        <v>168</v>
      </c>
      <c r="D1372" s="7" t="s">
        <v>171</v>
      </c>
      <c r="E1372" s="31">
        <f>E1360+1</f>
        <v>109</v>
      </c>
      <c r="F1372" s="27"/>
      <c r="G1372" s="27"/>
      <c r="H1372" s="15" t="s">
        <v>1493</v>
      </c>
      <c r="I1372" s="28"/>
      <c r="J1372" s="28"/>
      <c r="K1372" s="797" t="str">
        <f>K1359</f>
        <v>在学中の人（Q5=9-15）</v>
      </c>
      <c r="L1372" s="798"/>
      <c r="M1372" s="15"/>
      <c r="N1372" s="28"/>
      <c r="O1372" s="31">
        <v>109</v>
      </c>
    </row>
    <row r="1373" spans="1:15" ht="15" hidden="1" customHeight="1">
      <c r="A1373" s="25" t="s">
        <v>1561</v>
      </c>
      <c r="B1373" s="25" t="s">
        <v>1561</v>
      </c>
      <c r="C1373" s="26"/>
      <c r="D1373" s="7"/>
      <c r="E1373" s="32"/>
      <c r="F1373" s="5"/>
      <c r="G1373" s="5"/>
      <c r="H1373" s="4" t="s">
        <v>0</v>
      </c>
      <c r="I1373" s="13"/>
      <c r="J1373" s="13"/>
      <c r="K1373" s="513"/>
      <c r="L1373" s="514"/>
      <c r="M1373" s="14"/>
      <c r="N1373" s="77"/>
      <c r="O1373" s="32"/>
    </row>
    <row r="1374" spans="1:15" ht="15" hidden="1" customHeight="1">
      <c r="A1374" s="25" t="s">
        <v>1561</v>
      </c>
      <c r="B1374" s="25" t="s">
        <v>1561</v>
      </c>
      <c r="C1374" s="26"/>
      <c r="D1374" s="7"/>
      <c r="E1374" s="32"/>
      <c r="F1374" s="5"/>
      <c r="G1374" s="5" t="s">
        <v>36</v>
      </c>
      <c r="H1374" s="2" t="s">
        <v>1494</v>
      </c>
      <c r="I1374" s="9"/>
      <c r="J1374" s="9"/>
      <c r="K1374" s="511"/>
      <c r="L1374" s="512"/>
      <c r="M1374" s="3"/>
      <c r="N1374" s="3"/>
      <c r="O1374" s="32"/>
    </row>
    <row r="1375" spans="1:15" ht="15" hidden="1" customHeight="1">
      <c r="A1375" s="25" t="s">
        <v>1561</v>
      </c>
      <c r="B1375" s="25" t="s">
        <v>1561</v>
      </c>
      <c r="C1375" s="26"/>
      <c r="D1375" s="7"/>
      <c r="E1375" s="32"/>
      <c r="F1375" s="5"/>
      <c r="G1375" s="5" t="s">
        <v>37</v>
      </c>
      <c r="H1375" s="2" t="s">
        <v>1495</v>
      </c>
      <c r="I1375" s="9"/>
      <c r="J1375" s="9"/>
      <c r="K1375" s="511"/>
      <c r="L1375" s="512"/>
      <c r="M1375" s="3"/>
      <c r="N1375" s="3"/>
      <c r="O1375" s="32"/>
    </row>
    <row r="1376" spans="1:15" ht="15" hidden="1" customHeight="1">
      <c r="A1376" s="25" t="s">
        <v>1561</v>
      </c>
      <c r="B1376" s="25" t="s">
        <v>1561</v>
      </c>
      <c r="C1376" s="26"/>
      <c r="D1376" s="7"/>
      <c r="E1376" s="32"/>
      <c r="F1376" s="5"/>
      <c r="G1376" s="5" t="s">
        <v>14</v>
      </c>
      <c r="H1376" s="2" t="s">
        <v>1496</v>
      </c>
      <c r="I1376" s="9"/>
      <c r="J1376" s="9"/>
      <c r="K1376" s="511"/>
      <c r="L1376" s="512"/>
      <c r="M1376" s="3"/>
      <c r="N1376" s="3"/>
      <c r="O1376" s="32"/>
    </row>
    <row r="1377" spans="1:15" ht="15" hidden="1" customHeight="1">
      <c r="A1377" s="25" t="s">
        <v>1561</v>
      </c>
      <c r="B1377" s="25" t="s">
        <v>1561</v>
      </c>
      <c r="C1377" s="26"/>
      <c r="D1377" s="7"/>
      <c r="E1377" s="32"/>
      <c r="F1377" s="5"/>
      <c r="G1377" s="5" t="s">
        <v>15</v>
      </c>
      <c r="H1377" s="2" t="s">
        <v>1497</v>
      </c>
      <c r="I1377" s="9"/>
      <c r="J1377" s="9"/>
      <c r="K1377" s="511"/>
      <c r="L1377" s="512"/>
      <c r="M1377" s="3"/>
      <c r="N1377" s="3"/>
      <c r="O1377" s="32"/>
    </row>
    <row r="1378" spans="1:15" ht="15" hidden="1" customHeight="1">
      <c r="A1378" s="25" t="s">
        <v>1561</v>
      </c>
      <c r="B1378" s="25" t="s">
        <v>1561</v>
      </c>
      <c r="C1378" s="26"/>
      <c r="D1378" s="7"/>
      <c r="E1378" s="32"/>
      <c r="F1378" s="5"/>
      <c r="G1378" s="5" t="s">
        <v>16</v>
      </c>
      <c r="H1378" s="2" t="s">
        <v>1498</v>
      </c>
      <c r="I1378" s="9"/>
      <c r="J1378" s="9"/>
      <c r="K1378" s="511"/>
      <c r="L1378" s="512"/>
      <c r="M1378" s="3"/>
      <c r="N1378" s="3"/>
      <c r="O1378" s="32"/>
    </row>
    <row r="1379" spans="1:15" ht="15" hidden="1" customHeight="1">
      <c r="A1379" s="25" t="s">
        <v>1561</v>
      </c>
      <c r="B1379" s="25" t="s">
        <v>1561</v>
      </c>
      <c r="C1379" s="26"/>
      <c r="D1379" s="7"/>
      <c r="E1379" s="32"/>
      <c r="F1379" s="5"/>
      <c r="G1379" s="5" t="s">
        <v>17</v>
      </c>
      <c r="H1379" s="25" t="s">
        <v>1499</v>
      </c>
      <c r="I1379" s="9"/>
      <c r="J1379" s="9"/>
      <c r="K1379" s="511"/>
      <c r="L1379" s="512"/>
      <c r="M1379" s="3"/>
      <c r="N1379" s="3"/>
      <c r="O1379" s="32"/>
    </row>
    <row r="1380" spans="1:15" ht="15" hidden="1" customHeight="1">
      <c r="A1380" s="25" t="s">
        <v>1561</v>
      </c>
      <c r="B1380" s="25" t="s">
        <v>1561</v>
      </c>
      <c r="C1380" s="26"/>
      <c r="D1380" s="7"/>
      <c r="E1380" s="32"/>
      <c r="F1380" s="5"/>
      <c r="G1380" s="5" t="s">
        <v>18</v>
      </c>
      <c r="H1380" s="2" t="s">
        <v>1500</v>
      </c>
      <c r="I1380" s="9"/>
      <c r="J1380" s="9"/>
      <c r="K1380" s="511"/>
      <c r="L1380" s="512"/>
      <c r="M1380" s="3"/>
      <c r="N1380" s="3"/>
      <c r="O1380" s="32"/>
    </row>
    <row r="1381" spans="1:15" ht="15" hidden="1" customHeight="1">
      <c r="A1381" s="25" t="s">
        <v>1561</v>
      </c>
      <c r="B1381" s="25" t="s">
        <v>1561</v>
      </c>
      <c r="C1381" s="26"/>
      <c r="D1381" s="7"/>
      <c r="E1381" s="32"/>
      <c r="F1381" s="5"/>
      <c r="G1381" s="5" t="s">
        <v>19</v>
      </c>
      <c r="H1381" s="2" t="s">
        <v>1501</v>
      </c>
      <c r="I1381" s="9"/>
      <c r="J1381" s="9"/>
      <c r="K1381" s="511"/>
      <c r="L1381" s="512"/>
      <c r="M1381" s="3"/>
      <c r="N1381" s="85"/>
      <c r="O1381" s="32"/>
    </row>
    <row r="1382" spans="1:15" ht="15" hidden="1" customHeight="1">
      <c r="A1382" s="25" t="s">
        <v>1561</v>
      </c>
      <c r="B1382" s="25" t="s">
        <v>1561</v>
      </c>
      <c r="C1382" s="26" t="s">
        <v>168</v>
      </c>
      <c r="D1382" s="7" t="s">
        <v>171</v>
      </c>
      <c r="E1382" s="31">
        <f>E1372+1</f>
        <v>110</v>
      </c>
      <c r="F1382" s="27"/>
      <c r="G1382" s="27"/>
      <c r="H1382" s="15" t="s">
        <v>1502</v>
      </c>
      <c r="I1382" s="28"/>
      <c r="J1382" s="28"/>
      <c r="K1382" s="797" t="str">
        <f>K1359</f>
        <v>在学中の人（Q5=9-15）</v>
      </c>
      <c r="L1382" s="798"/>
      <c r="M1382" s="15"/>
      <c r="N1382" s="15"/>
      <c r="O1382" s="31">
        <v>110</v>
      </c>
    </row>
    <row r="1383" spans="1:15" ht="15" hidden="1" customHeight="1">
      <c r="A1383" s="25" t="s">
        <v>1561</v>
      </c>
      <c r="B1383" s="25" t="s">
        <v>1561</v>
      </c>
      <c r="C1383" s="26"/>
      <c r="D1383" s="7"/>
      <c r="E1383" s="32"/>
      <c r="F1383" s="5"/>
      <c r="G1383" s="5"/>
      <c r="H1383" s="4" t="s">
        <v>0</v>
      </c>
      <c r="I1383" s="66"/>
      <c r="J1383" s="66"/>
      <c r="K1383" s="513"/>
      <c r="L1383" s="514"/>
      <c r="M1383" s="14"/>
      <c r="N1383" s="77"/>
      <c r="O1383" s="32"/>
    </row>
    <row r="1384" spans="1:15" ht="30" hidden="1">
      <c r="A1384" s="25" t="s">
        <v>1561</v>
      </c>
      <c r="B1384" s="25" t="s">
        <v>1561</v>
      </c>
      <c r="C1384" s="26"/>
      <c r="D1384" s="7"/>
      <c r="E1384" s="32"/>
      <c r="F1384" s="5"/>
      <c r="G1384" s="5"/>
      <c r="H1384" s="4" t="s">
        <v>1503</v>
      </c>
      <c r="I1384" s="66"/>
      <c r="J1384" s="66"/>
      <c r="K1384" s="513"/>
      <c r="L1384" s="514"/>
      <c r="M1384" s="14"/>
      <c r="N1384" s="14"/>
      <c r="O1384" s="32"/>
    </row>
    <row r="1385" spans="1:15" ht="15" hidden="1" customHeight="1">
      <c r="A1385" s="25" t="s">
        <v>1561</v>
      </c>
      <c r="B1385" s="25" t="s">
        <v>1561</v>
      </c>
      <c r="C1385" s="26"/>
      <c r="D1385" s="7"/>
      <c r="E1385" s="32"/>
      <c r="F1385" s="5"/>
      <c r="G1385" s="5" t="s">
        <v>36</v>
      </c>
      <c r="H1385" s="2" t="s">
        <v>1504</v>
      </c>
      <c r="I1385" s="9"/>
      <c r="J1385" s="9"/>
      <c r="K1385" s="511"/>
      <c r="L1385" s="512"/>
      <c r="M1385" s="3"/>
      <c r="N1385" s="3"/>
      <c r="O1385" s="32"/>
    </row>
    <row r="1386" spans="1:15" ht="15" hidden="1" customHeight="1">
      <c r="A1386" s="25" t="s">
        <v>1561</v>
      </c>
      <c r="B1386" s="25" t="s">
        <v>1561</v>
      </c>
      <c r="C1386" s="26"/>
      <c r="D1386" s="7"/>
      <c r="E1386" s="32"/>
      <c r="F1386" s="5"/>
      <c r="G1386" s="5" t="s">
        <v>37</v>
      </c>
      <c r="H1386" s="2" t="s">
        <v>1505</v>
      </c>
      <c r="I1386" s="9"/>
      <c r="J1386" s="9"/>
      <c r="K1386" s="511"/>
      <c r="L1386" s="512"/>
      <c r="M1386" s="3"/>
      <c r="N1386" s="3"/>
      <c r="O1386" s="32"/>
    </row>
    <row r="1387" spans="1:15" ht="15" hidden="1" customHeight="1">
      <c r="A1387" s="25" t="s">
        <v>1561</v>
      </c>
      <c r="B1387" s="25" t="s">
        <v>1561</v>
      </c>
      <c r="C1387" s="26"/>
      <c r="D1387" s="7"/>
      <c r="E1387" s="32"/>
      <c r="F1387" s="5"/>
      <c r="G1387" s="5" t="s">
        <v>38</v>
      </c>
      <c r="H1387" s="2" t="s">
        <v>1506</v>
      </c>
      <c r="I1387" s="9"/>
      <c r="J1387" s="9"/>
      <c r="K1387" s="511"/>
      <c r="L1387" s="512"/>
      <c r="M1387" s="3"/>
      <c r="N1387" s="3"/>
      <c r="O1387" s="32"/>
    </row>
    <row r="1388" spans="1:15" ht="15" hidden="1" customHeight="1">
      <c r="A1388" s="25" t="s">
        <v>1561</v>
      </c>
      <c r="B1388" s="25" t="s">
        <v>1561</v>
      </c>
      <c r="C1388" s="26"/>
      <c r="D1388" s="7"/>
      <c r="E1388" s="32"/>
      <c r="F1388" s="5"/>
      <c r="G1388" s="5" t="s">
        <v>39</v>
      </c>
      <c r="H1388" s="2" t="s">
        <v>1507</v>
      </c>
      <c r="I1388" s="9"/>
      <c r="J1388" s="9"/>
      <c r="K1388" s="511"/>
      <c r="L1388" s="512"/>
      <c r="M1388" s="3"/>
      <c r="N1388" s="3"/>
      <c r="O1388" s="32"/>
    </row>
    <row r="1389" spans="1:15" ht="15" hidden="1" customHeight="1">
      <c r="A1389" s="25" t="s">
        <v>1561</v>
      </c>
      <c r="B1389" s="25" t="s">
        <v>1561</v>
      </c>
      <c r="C1389" s="2"/>
      <c r="D1389" s="7"/>
      <c r="E1389" s="32"/>
      <c r="F1389" s="5"/>
      <c r="G1389" s="5" t="s">
        <v>40</v>
      </c>
      <c r="H1389" s="2" t="s">
        <v>1508</v>
      </c>
      <c r="I1389" s="9"/>
      <c r="J1389" s="9"/>
      <c r="K1389" s="511"/>
      <c r="L1389" s="512"/>
      <c r="M1389" s="2"/>
      <c r="N1389" s="2"/>
      <c r="O1389" s="32"/>
    </row>
    <row r="1390" spans="1:15" ht="15" hidden="1" customHeight="1">
      <c r="A1390" s="25" t="s">
        <v>1561</v>
      </c>
      <c r="B1390" s="25" t="s">
        <v>1561</v>
      </c>
      <c r="C1390" s="2" t="s">
        <v>168</v>
      </c>
      <c r="D1390" s="7" t="s">
        <v>171</v>
      </c>
      <c r="E1390" s="31">
        <f>E1382+1</f>
        <v>111</v>
      </c>
      <c r="F1390" s="27"/>
      <c r="G1390" s="27"/>
      <c r="H1390" s="15" t="s">
        <v>2106</v>
      </c>
      <c r="I1390" s="28"/>
      <c r="J1390" s="28"/>
      <c r="K1390" s="797" t="str">
        <f>K1359</f>
        <v>在学中の人（Q5=9-15）</v>
      </c>
      <c r="L1390" s="798"/>
      <c r="M1390" s="15"/>
      <c r="N1390" s="15"/>
      <c r="O1390" s="31">
        <v>111</v>
      </c>
    </row>
    <row r="1391" spans="1:15" ht="15" hidden="1" customHeight="1">
      <c r="A1391" s="25" t="s">
        <v>1561</v>
      </c>
      <c r="B1391" s="25" t="s">
        <v>1561</v>
      </c>
      <c r="C1391" s="26"/>
      <c r="D1391" s="7"/>
      <c r="E1391" s="32"/>
      <c r="F1391" s="5"/>
      <c r="G1391" s="5"/>
      <c r="H1391" s="4" t="s">
        <v>174</v>
      </c>
      <c r="I1391" s="13"/>
      <c r="J1391" s="13"/>
      <c r="K1391" s="513"/>
      <c r="L1391" s="514"/>
      <c r="M1391" s="14"/>
      <c r="N1391" s="14"/>
      <c r="O1391" s="32"/>
    </row>
    <row r="1392" spans="1:15" ht="15" hidden="1" customHeight="1">
      <c r="A1392" s="25" t="s">
        <v>1561</v>
      </c>
      <c r="B1392" s="25" t="s">
        <v>1561</v>
      </c>
      <c r="C1392" s="26"/>
      <c r="D1392" s="7"/>
      <c r="E1392" s="32"/>
      <c r="F1392" s="5"/>
      <c r="G1392" s="5" t="s">
        <v>36</v>
      </c>
      <c r="H1392" s="2" t="s">
        <v>226</v>
      </c>
      <c r="I1392" s="9"/>
      <c r="J1392" s="9"/>
      <c r="K1392" s="511"/>
      <c r="L1392" s="512"/>
      <c r="M1392" s="3"/>
      <c r="N1392" s="3"/>
      <c r="O1392" s="32"/>
    </row>
    <row r="1393" spans="1:15" ht="15" hidden="1" customHeight="1">
      <c r="A1393" s="25" t="s">
        <v>1561</v>
      </c>
      <c r="B1393" s="25" t="s">
        <v>1561</v>
      </c>
      <c r="C1393" s="565"/>
      <c r="D1393" s="295"/>
      <c r="E1393" s="294"/>
      <c r="F1393" s="296"/>
      <c r="G1393" s="296" t="s">
        <v>37</v>
      </c>
      <c r="H1393" s="297" t="s">
        <v>43</v>
      </c>
      <c r="I1393" s="298"/>
      <c r="J1393" s="298"/>
      <c r="K1393" s="566"/>
      <c r="L1393" s="567"/>
      <c r="M1393" s="299"/>
      <c r="N1393" s="299"/>
      <c r="O1393" s="294"/>
    </row>
    <row r="1394" spans="1:15" ht="15" customHeight="1"/>
  </sheetData>
  <autoFilter ref="A3:O1393">
    <filterColumn colId="5" showButton="0"/>
  </autoFilter>
  <mergeCells count="180">
    <mergeCell ref="H2:H3"/>
    <mergeCell ref="I2:I3"/>
    <mergeCell ref="J2:J3"/>
    <mergeCell ref="K2:L2"/>
    <mergeCell ref="M2:M3"/>
    <mergeCell ref="N2:N3"/>
    <mergeCell ref="A2:A3"/>
    <mergeCell ref="B2:B3"/>
    <mergeCell ref="C2:C3"/>
    <mergeCell ref="D2:D3"/>
    <mergeCell ref="E2:E3"/>
    <mergeCell ref="F2:G3"/>
    <mergeCell ref="K85:L85"/>
    <mergeCell ref="K96:L96"/>
    <mergeCell ref="K98:L98"/>
    <mergeCell ref="K99:L99"/>
    <mergeCell ref="K100:L100"/>
    <mergeCell ref="K101:L101"/>
    <mergeCell ref="O2:O3"/>
    <mergeCell ref="K5:L5"/>
    <mergeCell ref="K9:L9"/>
    <mergeCell ref="K12:L12"/>
    <mergeCell ref="K15:L15"/>
    <mergeCell ref="K65:L65"/>
    <mergeCell ref="K108:L108"/>
    <mergeCell ref="K109:L109"/>
    <mergeCell ref="K110:L110"/>
    <mergeCell ref="K111:L111"/>
    <mergeCell ref="K112:L112"/>
    <mergeCell ref="K113:L113"/>
    <mergeCell ref="K102:L102"/>
    <mergeCell ref="K103:L103"/>
    <mergeCell ref="K104:L104"/>
    <mergeCell ref="K105:L105"/>
    <mergeCell ref="K106:L106"/>
    <mergeCell ref="K107:L107"/>
    <mergeCell ref="K134:L134"/>
    <mergeCell ref="K139:L139"/>
    <mergeCell ref="K142:L142"/>
    <mergeCell ref="K144:L144"/>
    <mergeCell ref="K145:L145"/>
    <mergeCell ref="K146:L146"/>
    <mergeCell ref="K114:L114"/>
    <mergeCell ref="K115:L115"/>
    <mergeCell ref="K116:L116"/>
    <mergeCell ref="K117:L117"/>
    <mergeCell ref="K118:L118"/>
    <mergeCell ref="K130:L130"/>
    <mergeCell ref="K153:L153"/>
    <mergeCell ref="K155:L155"/>
    <mergeCell ref="K163:L163"/>
    <mergeCell ref="K175:L175"/>
    <mergeCell ref="K187:L187"/>
    <mergeCell ref="K202:L202"/>
    <mergeCell ref="K147:L147"/>
    <mergeCell ref="K148:L148"/>
    <mergeCell ref="K149:L149"/>
    <mergeCell ref="K150:L150"/>
    <mergeCell ref="K151:L151"/>
    <mergeCell ref="K152:L152"/>
    <mergeCell ref="K278:L278"/>
    <mergeCell ref="K282:L282"/>
    <mergeCell ref="K286:L286"/>
    <mergeCell ref="K299:L299"/>
    <mergeCell ref="K309:L309"/>
    <mergeCell ref="K318:L318"/>
    <mergeCell ref="K217:L217"/>
    <mergeCell ref="K231:L231"/>
    <mergeCell ref="K250:L250"/>
    <mergeCell ref="K259:L259"/>
    <mergeCell ref="K268:L268"/>
    <mergeCell ref="K272:L272"/>
    <mergeCell ref="K395:L395"/>
    <mergeCell ref="K411:L411"/>
    <mergeCell ref="K416:L416"/>
    <mergeCell ref="K427:L427"/>
    <mergeCell ref="K432:L432"/>
    <mergeCell ref="K441:L441"/>
    <mergeCell ref="K323:L323"/>
    <mergeCell ref="K328:L328"/>
    <mergeCell ref="K335:L335"/>
    <mergeCell ref="K358:L358"/>
    <mergeCell ref="K370:L370"/>
    <mergeCell ref="K390:L390"/>
    <mergeCell ref="K487:L487"/>
    <mergeCell ref="K489:L489"/>
    <mergeCell ref="K490:L490"/>
    <mergeCell ref="K491:L491"/>
    <mergeCell ref="K496:L496"/>
    <mergeCell ref="K505:L505"/>
    <mergeCell ref="K459:L459"/>
    <mergeCell ref="K467:L467"/>
    <mergeCell ref="K469:L469"/>
    <mergeCell ref="K470:L470"/>
    <mergeCell ref="K475:L475"/>
    <mergeCell ref="K482:L482"/>
    <mergeCell ref="K557:L557"/>
    <mergeCell ref="K562:L562"/>
    <mergeCell ref="K567:L567"/>
    <mergeCell ref="K572:L572"/>
    <mergeCell ref="K577:L577"/>
    <mergeCell ref="K582:L582"/>
    <mergeCell ref="K513:L513"/>
    <mergeCell ref="K516:L516"/>
    <mergeCell ref="K526:L526"/>
    <mergeCell ref="K536:L536"/>
    <mergeCell ref="K543:L543"/>
    <mergeCell ref="K552:L552"/>
    <mergeCell ref="K630:L630"/>
    <mergeCell ref="K637:L637"/>
    <mergeCell ref="K639:L639"/>
    <mergeCell ref="K640:L640"/>
    <mergeCell ref="K641:L641"/>
    <mergeCell ref="K642:L642"/>
    <mergeCell ref="K588:L588"/>
    <mergeCell ref="K595:L595"/>
    <mergeCell ref="K598:L598"/>
    <mergeCell ref="K612:L612"/>
    <mergeCell ref="K616:L616"/>
    <mergeCell ref="K623:L623"/>
    <mergeCell ref="K720:L720"/>
    <mergeCell ref="K732:L732"/>
    <mergeCell ref="K740:L740"/>
    <mergeCell ref="K748:L748"/>
    <mergeCell ref="K755:L755"/>
    <mergeCell ref="K765:L765"/>
    <mergeCell ref="K651:L651"/>
    <mergeCell ref="K662:L662"/>
    <mergeCell ref="K678:L678"/>
    <mergeCell ref="K688:L688"/>
    <mergeCell ref="K695:L695"/>
    <mergeCell ref="K704:L704"/>
    <mergeCell ref="K823:L823"/>
    <mergeCell ref="N833:N834"/>
    <mergeCell ref="N836:N837"/>
    <mergeCell ref="N838:N839"/>
    <mergeCell ref="N841:N842"/>
    <mergeCell ref="K846:L846"/>
    <mergeCell ref="K770:L770"/>
    <mergeCell ref="K780:L780"/>
    <mergeCell ref="K786:L786"/>
    <mergeCell ref="K793:L793"/>
    <mergeCell ref="K799:L799"/>
    <mergeCell ref="K816:L816"/>
    <mergeCell ref="K915:L915"/>
    <mergeCell ref="K920:L920"/>
    <mergeCell ref="K927:L927"/>
    <mergeCell ref="K932:L932"/>
    <mergeCell ref="K936:L936"/>
    <mergeCell ref="K940:L940"/>
    <mergeCell ref="K850:L850"/>
    <mergeCell ref="K854:L854"/>
    <mergeCell ref="K865:L865"/>
    <mergeCell ref="K879:L879"/>
    <mergeCell ref="K890:L890"/>
    <mergeCell ref="K895:L895"/>
    <mergeCell ref="K1272:L1272"/>
    <mergeCell ref="K1274:L1274"/>
    <mergeCell ref="K1275:L1275"/>
    <mergeCell ref="K1287:L1287"/>
    <mergeCell ref="K1299:L1299"/>
    <mergeCell ref="K1310:L1310"/>
    <mergeCell ref="K966:L966"/>
    <mergeCell ref="K990:L990"/>
    <mergeCell ref="K1249:L1249"/>
    <mergeCell ref="K1250:L1250"/>
    <mergeCell ref="K1268:L1268"/>
    <mergeCell ref="K1270:L1270"/>
    <mergeCell ref="K1351:L1351"/>
    <mergeCell ref="K1359:L1359"/>
    <mergeCell ref="K1360:L1360"/>
    <mergeCell ref="K1372:L1372"/>
    <mergeCell ref="K1382:L1382"/>
    <mergeCell ref="K1390:L1390"/>
    <mergeCell ref="K1313:L1313"/>
    <mergeCell ref="K1317:L1317"/>
    <mergeCell ref="K1328:L1328"/>
    <mergeCell ref="K1335:L1335"/>
    <mergeCell ref="K1341:L1341"/>
    <mergeCell ref="K1345:L1345"/>
  </mergeCells>
  <phoneticPr fontId="2"/>
  <dataValidations count="4">
    <dataValidation allowBlank="1" showInputMessage="1" showErrorMessage="1" promptTitle="入力形式は、ありません。フリーフォーマットです。        " prompt="画像提示の場合はファイル名を入力するなど、_x000a_伝え足りない事を記入する欄に使ってください。" sqref="M2:N2"/>
    <dataValidation imeMode="halfAlpha" allowBlank="1" showInputMessage="1" showErrorMessage="1" sqref="D390:G410 E427 K252:L252 E1065:G1065 K233:L234 E259 E990 E250 E974 E985 D416:G426 D233:G233 D252:G252 G1390:G1391 L371:L388 K287:L289 E231 D287:G289 E286 F1124 F1122:G1123 K1030:L1044 D1061:G1064 D1031:D1044 E1024:G1028 D1047:D1050 E1005 D1013 L218:L230 D1025:D1028 D1122:E1127 L696:L697 F1125:G1127 E1030:G1044 L1123:L1127 D1085:D1088 L705:L718 L631:L636 M323:N323 D720:G738 M370 K1027:L1028 E1012:G1013 K1012:L1013 K1049:L1050 D1052:G1059 L1066:L1082 I1383:J1384 L824:L844 M318 M335 M358 M1272:N1272 E411 L396:L410 K239:L239 L119:L128 K1046:L1047 D300:G388 I67:J67 K65:K128 L1085:L1088 E1046:G1050 K1024:L1025 E1084:G1088 E299:G299 L1391:L1393 L733:L738 D740:G768 L766:L768 E432 M328 L176:L185 K247:L247 D247:G247 L417:L426 G564:G566 L544:L551 G569:G571 K567 C573:F576 K572 L16 L4 L6:L8 L10:L11 L13:L14 L66:L84 L86:L95 L97 D4:G128 L638 L131:L133 L135:L138 L140:L141 L143 L156:L162 L164:L174 K442:L443 L188:L201 L203:L216 L300:L308 L310:L317 L319:L322 L324:L327 L329:L334 L336:L357 L359:L369 K299:K388 L391:L394 K390:K411 K985 L517:L525 L596:L597 L679:L687 L689:L694 K704:K718 K720:K738 L721:L731 L741:L747 L749:L754 L756:L764 L817:L822 L1361 K1061:K1082 K1052:L1059 L1061:L1064 K4:K16 K17:L64 K1122:K1127 L1140:L1144 L1137:L1138 L1373:L1381 L1269 L1271 L1273 L1276:L1286 L1314:L1316 K740:K768 K441 K449:L449 K454:L455 L643:L650 K187:K231 D187:G230 K416:K426 F1148 F1146:G1147 D1146:E1151 F1149:G1151 L1147:L1151 K1146:K1151 L1164:L1168 L1161:L1162 L624:L629 C623:G629 L1383:L1389 C567:G567 K1169:L1169 K936:K971 C563:F566 K563:L564 K568:L569 C568:F571 K573:L574 K1084:K1088 D1137:G1144 K1137:K1144 D1161:G1169 K1161:K1168 C562:G562 M1232 L967:L970 D130:G185 K130:K185 K444:K447 K450:K453 K972:L972 C572:G572 L1251 K1232:K1251 L1232:L1248 K1171:L1231 E268 D920:G925 L851:L853 L847:L849 E272 L941:L965 L1329:L1334 L1342:L1344 L1336:L1340 L1311:L1312 K1252:L1266 L937:L939 L1318:L1327 L891:L893 K895:K912 L916:L918 K920:K925 E282 L1352:L1358 L1346:L1350 D1390:F1393 D1171:G1266 E278 E927 G932:G933 D932:F935 K934:L935 L880:L888 L866:L877 L855:L864 D936:G972 D543:G551 L589:L594 L537:L542 C526:G537 L527:L535 D538:G538 C582:G594 D581:G581 L578:L581 L583:L587 K562 G554:G556 K553:L554 C552:G552 C553:F556 G559:G561 K557 C558:F561 K558:L559 C557:G557 K846:K877 D846:G877 D879:G888 K879:K888 D890:G893 K890:K893 L921:L925 D915:G918 K915:K918 L896:L912 O390:O411 O416:O427 O1061:O1082 O259 O990 O250 O974 O985 O233 O252 O187:O231 O286:O289 O1024:O1028 O1005 O1122:O1127 O1030:O1044 O720:O738 O1012:O1013 O1052:O1059 O299:O388 O1046:O1050 O1084:O1088 O740:O768 C480:G480 O432 O247 O4:O128 O1146:O1151 O915:O918 O1137:O1144 O1161:O1169 O130:O185 O268 O920:O925 O272 O282 O1171:O1266 O278 O927 O932:O972 D895:G912 O846:O877 O879:O888 O890:O893 O895:O912 L652:L661 L1300:L1309 D1066:G1082 D619:G620 L514:L515 L476:L481 C477:G477 D478:G479 G574:G576 L483:L486 L492:L494 L488 L599:L611 L613 L506:L512 L471:L474 L468 C539:G542 C577:G580 D481:G494 K577:K613 D1090:G1120 L1288:L1298 K1268:K1393 O1268:O1393 D1268:G1389 D441:G476 L794:L798 L787:L792 L771:L779 L781:L785 L663:L677 K616:K617 L617 D595:G614 D616:G617 K614:L615 C615:G615 K619:L620 O619:O620 O1090:O1120 K1090:L1120 L460:L466 L497:L504 O496:O617 K496:K552 D496:G525 O441:O494 K456:K494 D630:G718 O623:O718 K623:K697 D770:G844 K770:K844 O770:O844 L800:L815"/>
    <dataValidation imeMode="hiragana" allowBlank="1" showInputMessage="1" showErrorMessage="1" sqref="K565:L566 K570:L571 I4:J66 I2:J2 I845:I863 I936:I1081 I1385:J1048576 I865:I876 K555:L556 K560:L561 I913:J935 I878:I911 J845:J912 K575:L576 I68:J481 J537:J542 I536:I542 I1118 I504:J535 J482:J503 I482:I502 I1120:J1382 J936:J1098 I1083:I1098 I1099:J1117 J1118:J1119 I543:J825"/>
    <dataValidation type="list" allowBlank="1" showInputMessage="1" showErrorMessage="1" sqref="C290:C300 C362:C371 C339:C359 C303:C336 C973:C1065 C621:C622 C5:C127 C1121:C1168 C129:C246 C248:C287 C1359:C1393 C543:C551 C581 C595:C614 C538 C478:C479 C481:C525 C1069:C1119 C1170:C1357 C616:C619 C374:C476 C630:C971">
      <formula1>"属性,基幹,就業安定,生計自立,WLB,学習訓練,DW,参考指標,ILO,U6,Mother"</formula1>
    </dataValidation>
  </dataValidations>
  <pageMargins left="0.43307086614173229" right="0.43307086614173229" top="0.55118110236220474" bottom="0.55118110236220474" header="0.31496062992125984" footer="0.31496062992125984"/>
  <pageSetup paperSize="8" scale="65" fitToHeight="0" orientation="portrait" r:id="rId1"/>
  <headerFooter>
    <oddFooter>&amp;C&amp;P</oddFooter>
  </headerFooter>
  <rowBreaks count="19" manualBreakCount="19">
    <brk id="95" max="13" man="1"/>
    <brk id="185" max="13" man="1"/>
    <brk id="246" max="13" man="1"/>
    <brk id="327" max="13" man="1"/>
    <brk id="415" max="13" man="1"/>
    <brk id="494" max="13" man="1"/>
    <brk id="566" max="13" man="1"/>
    <brk id="619" max="13" man="1"/>
    <brk id="703" max="13" man="1"/>
    <brk id="768" max="13" man="1"/>
    <brk id="822" max="13" man="1"/>
    <brk id="912" max="13" man="1"/>
    <brk id="971" max="13" man="1"/>
    <brk id="1028" max="13" man="1"/>
    <brk id="1082" max="13" man="1"/>
    <brk id="1162" max="13" man="1"/>
    <brk id="1230" max="13" man="1"/>
    <brk id="1274" max="13" man="1"/>
    <brk id="135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2020目次</vt:lpstr>
      <vt:lpstr>2020調査票（本調査）</vt:lpstr>
      <vt:lpstr>2020業種</vt:lpstr>
      <vt:lpstr>2020職種1</vt:lpstr>
      <vt:lpstr>2020職種2</vt:lpstr>
      <vt:lpstr>2020調査票（追加調査）</vt:lpstr>
      <vt:lpstr>☆2019調査票（本調査）181203_Works→ITGさん</vt:lpstr>
      <vt:lpstr>'☆2019調査票（本調査）181203_Works→ITGさん'!Print_Area</vt:lpstr>
      <vt:lpstr>'2020業種'!Print_Area</vt:lpstr>
      <vt:lpstr>'2020職種1'!Print_Area</vt:lpstr>
      <vt:lpstr>'2020職種2'!Print_Area</vt:lpstr>
      <vt:lpstr>'2020調査票（追加調査）'!Print_Area</vt:lpstr>
      <vt:lpstr>'2020調査票（本調査）'!Print_Area</vt:lpstr>
      <vt:lpstr>'☆2019調査票（本調査）181203_Works→ITGさん'!Print_Titles</vt:lpstr>
      <vt:lpstr>'2020調査票（追加調査）'!Print_Titles</vt:lpstr>
      <vt:lpstr>'2020調査票（本調査）'!Print_Titles</vt:lpstr>
      <vt:lpstr>'2020目次'!Print_Titles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久米　功一</dc:creator>
  <cp:lastModifiedBy>阪口　祐子</cp:lastModifiedBy>
  <cp:lastPrinted>2020-04-01T11:46:49Z</cp:lastPrinted>
  <dcterms:created xsi:type="dcterms:W3CDTF">2014-02-19T06:20:01Z</dcterms:created>
  <dcterms:modified xsi:type="dcterms:W3CDTF">2020-06-10T09:22:49Z</dcterms:modified>
</cp:coreProperties>
</file>