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10)全国就業実態パネル調査\06)JPSED調査票・設計資料\シンプル版調査票\"/>
    </mc:Choice>
  </mc:AlternateContent>
  <bookViews>
    <workbookView xWindow="0" yWindow="0" windowWidth="12210" windowHeight="3660" tabRatio="777" activeTab="4"/>
  </bookViews>
  <sheets>
    <sheet name="2018目次" sheetId="56" r:id="rId1"/>
    <sheet name="2018調査票（本調査）" sheetId="57" r:id="rId2"/>
    <sheet name="業種コード表" sheetId="58" r:id="rId3"/>
    <sheet name="職種コード表" sheetId="59" r:id="rId4"/>
    <sheet name="2018調査票（追加調査）" sheetId="61" r:id="rId5"/>
  </sheets>
  <externalReferences>
    <externalReference r:id="rId6"/>
  </externalReferences>
  <definedNames>
    <definedName name="_xlnm._FilterDatabase" localSheetId="4" hidden="1">'2018調査票（追加調査）'!$A$3:$L$154</definedName>
    <definedName name="_xlnm._FilterDatabase" localSheetId="1" hidden="1">'2018調査票（本調査）'!$A$3:$H$1291</definedName>
    <definedName name="_xlnm._FilterDatabase" localSheetId="0" hidden="1">'2018目次'!$A$4:$J$4</definedName>
    <definedName name="list_1" localSheetId="4">#REF!</definedName>
    <definedName name="list_1" localSheetId="1">#REF!</definedName>
    <definedName name="list_1" localSheetId="0">#REF!</definedName>
    <definedName name="list_1" localSheetId="2">#REF!</definedName>
    <definedName name="list_1" localSheetId="3">#REF!</definedName>
    <definedName name="list_1">#REF!</definedName>
    <definedName name="list_1_cn" localSheetId="4">#REF!</definedName>
    <definedName name="list_1_cn" localSheetId="1">#REF!</definedName>
    <definedName name="list_1_cn" localSheetId="0">#REF!</definedName>
    <definedName name="list_1_cn" localSheetId="2">#REF!</definedName>
    <definedName name="list_1_cn" localSheetId="3">#REF!</definedName>
    <definedName name="list_1_cn">#REF!</definedName>
    <definedName name="list_1_jp" localSheetId="4">[1]list_jp!$A$2:$A$8</definedName>
    <definedName name="list_1_jp" localSheetId="1">[1]list_jp!$A$2:$A$8</definedName>
    <definedName name="list_1_jp" localSheetId="0">[1]list_jp!$A$2:$A$8</definedName>
    <definedName name="list_1_jp" localSheetId="2">[1]list_jp!$A$2:$A$8</definedName>
    <definedName name="list_1_jp" localSheetId="3">[1]list_jp!$A$2:$A$8</definedName>
    <definedName name="list_1_jp">[1]list_jp!$A$2:$A$8</definedName>
    <definedName name="list_2" localSheetId="4">#REF!</definedName>
    <definedName name="list_2" localSheetId="1">#REF!</definedName>
    <definedName name="list_2" localSheetId="0">#REF!</definedName>
    <definedName name="list_2" localSheetId="2">#REF!</definedName>
    <definedName name="list_2" localSheetId="3">#REF!</definedName>
    <definedName name="list_2">#REF!</definedName>
    <definedName name="list_2_cn" localSheetId="4">#REF!</definedName>
    <definedName name="list_2_cn" localSheetId="1">#REF!</definedName>
    <definedName name="list_2_cn" localSheetId="0">#REF!</definedName>
    <definedName name="list_2_cn" localSheetId="2">#REF!</definedName>
    <definedName name="list_2_cn" localSheetId="3">#REF!</definedName>
    <definedName name="list_2_cn">#REF!</definedName>
    <definedName name="list_2_jp" localSheetId="4">[1]list_jp!$B$2:$B$16</definedName>
    <definedName name="list_2_jp" localSheetId="1">[1]list_jp!$B$2:$B$16</definedName>
    <definedName name="list_2_jp" localSheetId="0">[1]list_jp!$B$2:$B$16</definedName>
    <definedName name="list_2_jp" localSheetId="2">[1]list_jp!$B$2:$B$16</definedName>
    <definedName name="list_2_jp" localSheetId="3">[1]list_jp!$B$2:$B$16</definedName>
    <definedName name="list_2_jp">[1]list_jp!$B$2:$B$16</definedName>
    <definedName name="list_2loop" localSheetId="4">#REF!</definedName>
    <definedName name="list_2loop" localSheetId="1">#REF!</definedName>
    <definedName name="list_2loop" localSheetId="0">#REF!</definedName>
    <definedName name="list_2loop" localSheetId="2">#REF!</definedName>
    <definedName name="list_2loop" localSheetId="3">#REF!</definedName>
    <definedName name="list_2loop">#REF!</definedName>
    <definedName name="list_2loop_cn" localSheetId="4">#REF!</definedName>
    <definedName name="list_2loop_cn" localSheetId="1">#REF!</definedName>
    <definedName name="list_2loop_cn" localSheetId="0">#REF!</definedName>
    <definedName name="list_2loop_cn" localSheetId="2">#REF!</definedName>
    <definedName name="list_2loop_cn" localSheetId="3">#REF!</definedName>
    <definedName name="list_2loop_cn">#REF!</definedName>
    <definedName name="list_2looplist" localSheetId="4">#REF!</definedName>
    <definedName name="list_2looplist" localSheetId="1">#REF!</definedName>
    <definedName name="list_2looplist" localSheetId="0">#REF!</definedName>
    <definedName name="list_2looplist" localSheetId="2">#REF!</definedName>
    <definedName name="list_2looplist" localSheetId="3">#REF!</definedName>
    <definedName name="list_2looplist">#REF!</definedName>
    <definedName name="list_2looplist_cn" localSheetId="4">#REF!</definedName>
    <definedName name="list_2looplist_cn" localSheetId="1">#REF!</definedName>
    <definedName name="list_2looplist_cn" localSheetId="0">#REF!</definedName>
    <definedName name="list_2looplist_cn" localSheetId="2">#REF!</definedName>
    <definedName name="list_2looplist_cn" localSheetId="3">#REF!</definedName>
    <definedName name="list_2looplist_cn">#REF!</definedName>
    <definedName name="list_2mark" localSheetId="4">#REF!</definedName>
    <definedName name="list_2mark" localSheetId="1">#REF!</definedName>
    <definedName name="list_2mark" localSheetId="0">#REF!</definedName>
    <definedName name="list_2mark" localSheetId="2">#REF!</definedName>
    <definedName name="list_2mark" localSheetId="3">#REF!</definedName>
    <definedName name="list_2mark">#REF!</definedName>
    <definedName name="list_2mark_cn" localSheetId="4">#REF!</definedName>
    <definedName name="list_2mark_cn" localSheetId="1">#REF!</definedName>
    <definedName name="list_2mark_cn" localSheetId="0">#REF!</definedName>
    <definedName name="list_2mark_cn" localSheetId="2">#REF!</definedName>
    <definedName name="list_2mark_cn" localSheetId="3">#REF!</definedName>
    <definedName name="list_2mark_cn">#REF!</definedName>
    <definedName name="list_2marklist" localSheetId="4">#REF!</definedName>
    <definedName name="list_2marklist" localSheetId="1">#REF!</definedName>
    <definedName name="list_2marklist" localSheetId="0">#REF!</definedName>
    <definedName name="list_2marklist" localSheetId="2">#REF!</definedName>
    <definedName name="list_2marklist" localSheetId="3">#REF!</definedName>
    <definedName name="list_2marklist">#REF!</definedName>
    <definedName name="list_2marklist_cn" localSheetId="4">#REF!</definedName>
    <definedName name="list_2marklist_cn" localSheetId="1">#REF!</definedName>
    <definedName name="list_2marklist_cn" localSheetId="0">#REF!</definedName>
    <definedName name="list_2marklist_cn" localSheetId="2">#REF!</definedName>
    <definedName name="list_2marklist_cn" localSheetId="3">#REF!</definedName>
    <definedName name="list_2marklist_cn">#REF!</definedName>
    <definedName name="list_2txt" localSheetId="4">#REF!</definedName>
    <definedName name="list_2txt" localSheetId="1">#REF!</definedName>
    <definedName name="list_2txt" localSheetId="0">#REF!</definedName>
    <definedName name="list_2txt" localSheetId="2">#REF!</definedName>
    <definedName name="list_2txt" localSheetId="3">#REF!</definedName>
    <definedName name="list_2txt">#REF!</definedName>
    <definedName name="list_2txt_cn" localSheetId="4">#REF!</definedName>
    <definedName name="list_2txt_cn" localSheetId="1">#REF!</definedName>
    <definedName name="list_2txt_cn" localSheetId="0">#REF!</definedName>
    <definedName name="list_2txt_cn" localSheetId="2">#REF!</definedName>
    <definedName name="list_2txt_cn" localSheetId="3">#REF!</definedName>
    <definedName name="list_2txt_cn">#REF!</definedName>
    <definedName name="list_3ma" localSheetId="4">#REF!</definedName>
    <definedName name="list_3ma" localSheetId="1">#REF!</definedName>
    <definedName name="list_3ma" localSheetId="0">#REF!</definedName>
    <definedName name="list_3ma" localSheetId="2">#REF!</definedName>
    <definedName name="list_3ma" localSheetId="3">#REF!</definedName>
    <definedName name="list_3ma">#REF!</definedName>
    <definedName name="list_3ma_cn" localSheetId="4">#REF!</definedName>
    <definedName name="list_3ma_cn" localSheetId="1">#REF!</definedName>
    <definedName name="list_3ma_cn" localSheetId="0">#REF!</definedName>
    <definedName name="list_3ma_cn" localSheetId="2">#REF!</definedName>
    <definedName name="list_3ma_cn" localSheetId="3">#REF!</definedName>
    <definedName name="list_3ma_cn">#REF!</definedName>
    <definedName name="list_3ma_jp" localSheetId="4">[1]list_jp!$I$2:$I$4</definedName>
    <definedName name="list_3ma_jp" localSheetId="1">[1]list_jp!$I$2:$I$4</definedName>
    <definedName name="list_3ma_jp" localSheetId="0">[1]list_jp!$I$2:$I$4</definedName>
    <definedName name="list_3ma_jp" localSheetId="2">[1]list_jp!$I$2:$I$4</definedName>
    <definedName name="list_3ma_jp" localSheetId="3">[1]list_jp!$I$2:$I$4</definedName>
    <definedName name="list_3ma_jp">[1]list_jp!$I$2:$I$4</definedName>
    <definedName name="list_3pd" localSheetId="4">#REF!</definedName>
    <definedName name="list_3pd" localSheetId="1">#REF!</definedName>
    <definedName name="list_3pd" localSheetId="0">#REF!</definedName>
    <definedName name="list_3pd" localSheetId="2">#REF!</definedName>
    <definedName name="list_3pd" localSheetId="3">#REF!</definedName>
    <definedName name="list_3pd">#REF!</definedName>
    <definedName name="list_3pd_cn" localSheetId="4">#REF!</definedName>
    <definedName name="list_3pd_cn" localSheetId="1">#REF!</definedName>
    <definedName name="list_3pd_cn" localSheetId="0">#REF!</definedName>
    <definedName name="list_3pd_cn" localSheetId="2">#REF!</definedName>
    <definedName name="list_3pd_cn" localSheetId="3">#REF!</definedName>
    <definedName name="list_3pd_cn">#REF!</definedName>
    <definedName name="list_3pd_jp" localSheetId="4">[1]list_jp!$J$2:$J$4</definedName>
    <definedName name="list_3pd_jp" localSheetId="1">[1]list_jp!$J$2:$J$4</definedName>
    <definedName name="list_3pd_jp" localSheetId="0">[1]list_jp!$J$2:$J$4</definedName>
    <definedName name="list_3pd_jp" localSheetId="2">[1]list_jp!$J$2:$J$4</definedName>
    <definedName name="list_3pd_jp" localSheetId="3">[1]list_jp!$J$2:$J$4</definedName>
    <definedName name="list_3pd_jp">[1]list_jp!$J$2:$J$4</definedName>
    <definedName name="list_3sa" localSheetId="4">#REF!</definedName>
    <definedName name="list_3sa" localSheetId="1">#REF!</definedName>
    <definedName name="list_3sa" localSheetId="0">#REF!</definedName>
    <definedName name="list_3sa" localSheetId="2">#REF!</definedName>
    <definedName name="list_3sa" localSheetId="3">#REF!</definedName>
    <definedName name="list_3sa">#REF!</definedName>
    <definedName name="list_3sa_cn" localSheetId="4">#REF!</definedName>
    <definedName name="list_3sa_cn" localSheetId="1">#REF!</definedName>
    <definedName name="list_3sa_cn" localSheetId="0">#REF!</definedName>
    <definedName name="list_3sa_cn" localSheetId="2">#REF!</definedName>
    <definedName name="list_3sa_cn" localSheetId="3">#REF!</definedName>
    <definedName name="list_3sa_cn">#REF!</definedName>
    <definedName name="list_3sa_jp" localSheetId="4">[1]list_jp!$H$2:$H$4</definedName>
    <definedName name="list_3sa_jp" localSheetId="1">[1]list_jp!$H$2:$H$4</definedName>
    <definedName name="list_3sa_jp" localSheetId="0">[1]list_jp!$H$2:$H$4</definedName>
    <definedName name="list_3sa_jp" localSheetId="2">[1]list_jp!$H$2:$H$4</definedName>
    <definedName name="list_3sa_jp" localSheetId="3">[1]list_jp!$H$2:$H$4</definedName>
    <definedName name="list_3sa_jp">[1]list_jp!$H$2:$H$4</definedName>
    <definedName name="list_3sc" localSheetId="4">#REF!</definedName>
    <definedName name="list_3sc" localSheetId="1">#REF!</definedName>
    <definedName name="list_3sc" localSheetId="0">#REF!</definedName>
    <definedName name="list_3sc" localSheetId="2">#REF!</definedName>
    <definedName name="list_3sc" localSheetId="3">#REF!</definedName>
    <definedName name="list_3sc">#REF!</definedName>
    <definedName name="list_3sc_cn" localSheetId="4">#REF!</definedName>
    <definedName name="list_3sc_cn" localSheetId="1">#REF!</definedName>
    <definedName name="list_3sc_cn" localSheetId="0">#REF!</definedName>
    <definedName name="list_3sc_cn" localSheetId="2">#REF!</definedName>
    <definedName name="list_3sc_cn" localSheetId="3">#REF!</definedName>
    <definedName name="list_3sc_cn">#REF!</definedName>
    <definedName name="list_3sc_jp" localSheetId="4">[1]list_jp!$K$2:$K$4</definedName>
    <definedName name="list_3sc_jp" localSheetId="1">[1]list_jp!$K$2:$K$4</definedName>
    <definedName name="list_3sc_jp" localSheetId="0">[1]list_jp!$K$2:$K$4</definedName>
    <definedName name="list_3sc_jp" localSheetId="2">[1]list_jp!$K$2:$K$4</definedName>
    <definedName name="list_3sc_jp" localSheetId="3">[1]list_jp!$K$2:$K$4</definedName>
    <definedName name="list_3sc_jp">[1]list_jp!$K$2:$K$4</definedName>
    <definedName name="list_3xc" localSheetId="4">#REF!</definedName>
    <definedName name="list_3xc" localSheetId="1">#REF!</definedName>
    <definedName name="list_3xc" localSheetId="0">#REF!</definedName>
    <definedName name="list_3xc" localSheetId="2">#REF!</definedName>
    <definedName name="list_3xc" localSheetId="3">#REF!</definedName>
    <definedName name="list_3xc">#REF!</definedName>
    <definedName name="list_3xc_cn" localSheetId="4">#REF!</definedName>
    <definedName name="list_3xc_cn" localSheetId="1">#REF!</definedName>
    <definedName name="list_3xc_cn" localSheetId="0">#REF!</definedName>
    <definedName name="list_3xc_cn" localSheetId="2">#REF!</definedName>
    <definedName name="list_3xc_cn" localSheetId="3">#REF!</definedName>
    <definedName name="list_3xc_cn">#REF!</definedName>
    <definedName name="list_3xc_jp" localSheetId="4">[1]list_jp!$L$2:$L$3</definedName>
    <definedName name="list_3xc_jp" localSheetId="1">[1]list_jp!$L$2:$L$3</definedName>
    <definedName name="list_3xc_jp" localSheetId="0">[1]list_jp!$L$2:$L$3</definedName>
    <definedName name="list_3xc_jp" localSheetId="2">[1]list_jp!$L$2:$L$3</definedName>
    <definedName name="list_3xc_jp" localSheetId="3">[1]list_jp!$L$2:$L$3</definedName>
    <definedName name="list_3xc_jp">[1]list_jp!$L$2:$L$3</definedName>
    <definedName name="list_3xr" localSheetId="4">#REF!</definedName>
    <definedName name="list_3xr" localSheetId="1">#REF!</definedName>
    <definedName name="list_3xr" localSheetId="0">#REF!</definedName>
    <definedName name="list_3xr" localSheetId="2">#REF!</definedName>
    <definedName name="list_3xr" localSheetId="3">#REF!</definedName>
    <definedName name="list_3xr">#REF!</definedName>
    <definedName name="list_3xr_cn" localSheetId="4">#REF!</definedName>
    <definedName name="list_3xr_cn" localSheetId="1">#REF!</definedName>
    <definedName name="list_3xr_cn" localSheetId="0">#REF!</definedName>
    <definedName name="list_3xr_cn" localSheetId="2">#REF!</definedName>
    <definedName name="list_3xr_cn" localSheetId="3">#REF!</definedName>
    <definedName name="list_3xr_cn">#REF!</definedName>
    <definedName name="list_3xr_jp" localSheetId="4">[1]list_jp!$M$2:$M$3</definedName>
    <definedName name="list_3xr_jp" localSheetId="1">[1]list_jp!$M$2:$M$3</definedName>
    <definedName name="list_3xr_jp" localSheetId="0">[1]list_jp!$M$2:$M$3</definedName>
    <definedName name="list_3xr_jp" localSheetId="2">[1]list_jp!$M$2:$M$3</definedName>
    <definedName name="list_3xr_jp" localSheetId="3">[1]list_jp!$M$2:$M$3</definedName>
    <definedName name="list_3xr_jp">[1]list_jp!$M$2:$M$3</definedName>
    <definedName name="list_3xt" localSheetId="4">#REF!</definedName>
    <definedName name="list_3xt" localSheetId="1">#REF!</definedName>
    <definedName name="list_3xt" localSheetId="0">#REF!</definedName>
    <definedName name="list_3xt" localSheetId="2">#REF!</definedName>
    <definedName name="list_3xt" localSheetId="3">#REF!</definedName>
    <definedName name="list_3xt">#REF!</definedName>
    <definedName name="list_3xt_cn" localSheetId="4">#REF!</definedName>
    <definedName name="list_3xt_cn" localSheetId="1">#REF!</definedName>
    <definedName name="list_3xt_cn" localSheetId="0">#REF!</definedName>
    <definedName name="list_3xt_cn" localSheetId="2">#REF!</definedName>
    <definedName name="list_3xt_cn" localSheetId="3">#REF!</definedName>
    <definedName name="list_3xt_cn">#REF!</definedName>
    <definedName name="list_3xt_jp" localSheetId="4">[1]list_jp!$N$2:$N$3</definedName>
    <definedName name="list_3xt_jp" localSheetId="1">[1]list_jp!$N$2:$N$3</definedName>
    <definedName name="list_3xt_jp" localSheetId="0">[1]list_jp!$N$2:$N$3</definedName>
    <definedName name="list_3xt_jp" localSheetId="2">[1]list_jp!$N$2:$N$3</definedName>
    <definedName name="list_3xt_jp" localSheetId="3">[1]list_jp!$N$2:$N$3</definedName>
    <definedName name="list_3xt_jp">[1]list_jp!$N$2:$N$3</definedName>
    <definedName name="list_4" localSheetId="4">#REF!</definedName>
    <definedName name="list_4" localSheetId="1">#REF!</definedName>
    <definedName name="list_4" localSheetId="0">#REF!</definedName>
    <definedName name="list_4" localSheetId="2">#REF!</definedName>
    <definedName name="list_4" localSheetId="3">#REF!</definedName>
    <definedName name="list_4">#REF!</definedName>
    <definedName name="list_4_cn" localSheetId="4">#REF!</definedName>
    <definedName name="list_4_cn" localSheetId="1">#REF!</definedName>
    <definedName name="list_4_cn" localSheetId="0">#REF!</definedName>
    <definedName name="list_4_cn" localSheetId="2">#REF!</definedName>
    <definedName name="list_4_cn" localSheetId="3">#REF!</definedName>
    <definedName name="list_4_cn">#REF!</definedName>
    <definedName name="list_4_jp" localSheetId="4">[1]list_jp!$O$2:$O$3</definedName>
    <definedName name="list_4_jp" localSheetId="1">[1]list_jp!$O$2:$O$3</definedName>
    <definedName name="list_4_jp" localSheetId="0">[1]list_jp!$O$2:$O$3</definedName>
    <definedName name="list_4_jp" localSheetId="2">[1]list_jp!$O$2:$O$3</definedName>
    <definedName name="list_4_jp" localSheetId="3">[1]list_jp!$O$2:$O$3</definedName>
    <definedName name="list_4_jp">[1]list_jp!$O$2:$O$3</definedName>
    <definedName name="list_5" localSheetId="4">#REF!</definedName>
    <definedName name="list_5" localSheetId="1">#REF!</definedName>
    <definedName name="list_5" localSheetId="0">#REF!</definedName>
    <definedName name="list_5" localSheetId="2">#REF!</definedName>
    <definedName name="list_5" localSheetId="3">#REF!</definedName>
    <definedName name="list_5">#REF!</definedName>
    <definedName name="list_5_cn" localSheetId="4">#REF!</definedName>
    <definedName name="list_5_cn" localSheetId="1">#REF!</definedName>
    <definedName name="list_5_cn" localSheetId="0">#REF!</definedName>
    <definedName name="list_5_cn" localSheetId="2">#REF!</definedName>
    <definedName name="list_5_cn" localSheetId="3">#REF!</definedName>
    <definedName name="list_5_cn">#REF!</definedName>
    <definedName name="list_5_jp" localSheetId="4">[1]list_jp!$P$2:$P$4</definedName>
    <definedName name="list_5_jp" localSheetId="1">[1]list_jp!$P$2:$P$4</definedName>
    <definedName name="list_5_jp" localSheetId="0">[1]list_jp!$P$2:$P$4</definedName>
    <definedName name="list_5_jp" localSheetId="2">[1]list_jp!$P$2:$P$4</definedName>
    <definedName name="list_5_jp" localSheetId="3">[1]list_jp!$P$2:$P$4</definedName>
    <definedName name="list_5_jp">[1]list_jp!$P$2:$P$4</definedName>
    <definedName name="list_5ctg" localSheetId="4">#REF!</definedName>
    <definedName name="list_5ctg" localSheetId="1">#REF!</definedName>
    <definedName name="list_5ctg" localSheetId="0">#REF!</definedName>
    <definedName name="list_5ctg" localSheetId="2">#REF!</definedName>
    <definedName name="list_5ctg" localSheetId="3">#REF!</definedName>
    <definedName name="list_5ctg">#REF!</definedName>
    <definedName name="list_5ctg_cn" localSheetId="4">#REF!</definedName>
    <definedName name="list_5ctg_cn" localSheetId="1">#REF!</definedName>
    <definedName name="list_5ctg_cn" localSheetId="0">#REF!</definedName>
    <definedName name="list_5ctg_cn" localSheetId="2">#REF!</definedName>
    <definedName name="list_5ctg_cn" localSheetId="3">#REF!</definedName>
    <definedName name="list_5ctg_cn">#REF!</definedName>
    <definedName name="list_5ctg_jp" localSheetId="4">[1]list_jp!$Q$2:$Q$3</definedName>
    <definedName name="list_5ctg_jp" localSheetId="1">[1]list_jp!$Q$2:$Q$3</definedName>
    <definedName name="list_5ctg_jp" localSheetId="0">[1]list_jp!$Q$2:$Q$3</definedName>
    <definedName name="list_5ctg_jp" localSheetId="2">[1]list_jp!$Q$2:$Q$3</definedName>
    <definedName name="list_5ctg_jp" localSheetId="3">[1]list_jp!$Q$2:$Q$3</definedName>
    <definedName name="list_5ctg_jp">[1]list_jp!$Q$2:$Q$3</definedName>
    <definedName name="list_6_jp" localSheetId="4">[1]list_jp!$S$2:$S$3</definedName>
    <definedName name="list_6_jp" localSheetId="1">[1]list_jp!$S$2:$S$3</definedName>
    <definedName name="list_6_jp" localSheetId="0">[1]list_jp!$S$2:$S$3</definedName>
    <definedName name="list_6_jp" localSheetId="2">[1]list_jp!$S$2:$S$3</definedName>
    <definedName name="list_6_jp" localSheetId="3">[1]list_jp!$S$2:$S$3</definedName>
    <definedName name="list_6_jp">[1]list_jp!$S$2:$S$3</definedName>
    <definedName name="list_6nec" localSheetId="4">#REF!</definedName>
    <definedName name="list_6nec" localSheetId="1">#REF!</definedName>
    <definedName name="list_6nec" localSheetId="0">#REF!</definedName>
    <definedName name="list_6nec" localSheetId="2">#REF!</definedName>
    <definedName name="list_6nec" localSheetId="3">#REF!</definedName>
    <definedName name="list_6nec">#REF!</definedName>
    <definedName name="list_6nec_cn" localSheetId="4">#REF!</definedName>
    <definedName name="list_6nec_cn" localSheetId="1">#REF!</definedName>
    <definedName name="list_6nec_cn" localSheetId="0">#REF!</definedName>
    <definedName name="list_6nec_cn" localSheetId="2">#REF!</definedName>
    <definedName name="list_6nec_cn" localSheetId="3">#REF!</definedName>
    <definedName name="list_6nec_cn">#REF!</definedName>
    <definedName name="_xlnm.Print_Area" localSheetId="4">'2018調査票（追加調査）'!$A$1:$K$154</definedName>
    <definedName name="_xlnm.Print_Area" localSheetId="1">'2018調査票（本調査）'!$A$1:$G$1291</definedName>
    <definedName name="_xlnm.Print_Area" localSheetId="0">'2018目次'!$A$1:$I$170</definedName>
    <definedName name="_xlnm.Print_Area" localSheetId="2">業種コード表!$C$1:$L$49</definedName>
    <definedName name="_xlnm.Print_Area" localSheetId="3">職種コード表!$A$1:$V$78</definedName>
    <definedName name="_xlnm.Print_Titles" localSheetId="4">'2018調査票（追加調査）'!$2:$2</definedName>
    <definedName name="_xlnm.Print_Titles" localSheetId="1">'2018調査票（本調査）'!$2:$2</definedName>
    <definedName name="_xlnm.Print_Titles" localSheetId="0">'2018目次'!$3:$4</definedName>
  </definedNames>
  <calcPr calcId="162913"/>
</workbook>
</file>

<file path=xl/calcChain.xml><?xml version="1.0" encoding="utf-8"?>
<calcChain xmlns="http://schemas.openxmlformats.org/spreadsheetml/2006/main">
  <c r="H153" i="56" l="1"/>
  <c r="H154" i="56" s="1"/>
  <c r="H155" i="56" s="1"/>
  <c r="H156" i="56" s="1"/>
  <c r="H159" i="56" l="1"/>
  <c r="H160" i="56" s="1"/>
  <c r="H161" i="56" s="1"/>
  <c r="H162" i="56" s="1"/>
  <c r="H163" i="56" s="1"/>
  <c r="H164" i="56" s="1"/>
  <c r="H165" i="56" s="1"/>
  <c r="H166" i="56" s="1"/>
  <c r="H167" i="56" s="1"/>
  <c r="H168" i="56" s="1"/>
  <c r="H169" i="56" s="1"/>
  <c r="H157" i="56"/>
  <c r="H158" i="56"/>
  <c r="D8" i="61"/>
  <c r="G57" i="56" l="1"/>
  <c r="G7" i="56" l="1"/>
  <c r="G8" i="56" s="1"/>
  <c r="G9" i="56" s="1"/>
  <c r="G10" i="56" s="1"/>
  <c r="G11" i="56" s="1"/>
  <c r="G12" i="56" s="1"/>
  <c r="G13" i="56" s="1"/>
  <c r="G15" i="56" s="1"/>
  <c r="G16" i="56" s="1"/>
  <c r="G17" i="56" s="1"/>
  <c r="G18" i="56" s="1"/>
  <c r="G19" i="56" s="1"/>
  <c r="G20" i="56" s="1"/>
  <c r="G21" i="56" s="1"/>
  <c r="G25" i="56" s="1"/>
  <c r="G28" i="56" s="1"/>
  <c r="G29" i="56" s="1"/>
  <c r="G34" i="56" s="1"/>
  <c r="G35" i="56" s="1"/>
  <c r="G36" i="56" s="1"/>
  <c r="G37" i="56" s="1"/>
  <c r="G38" i="56" s="1"/>
  <c r="G39" i="56" s="1"/>
  <c r="G40" i="56" s="1"/>
  <c r="G41" i="56" s="1"/>
  <c r="G42" i="56" s="1"/>
  <c r="G44" i="56" s="1"/>
  <c r="G45" i="56" s="1"/>
  <c r="G46" i="56" s="1"/>
  <c r="G47" i="56" s="1"/>
  <c r="G48" i="56" s="1"/>
  <c r="G49" i="56" s="1"/>
  <c r="G50" i="56" s="1"/>
  <c r="G51" i="56" s="1"/>
  <c r="G52" i="56" s="1"/>
  <c r="G53" i="56" s="1"/>
  <c r="G60" i="56" s="1"/>
  <c r="G54" i="56" s="1"/>
  <c r="G55" i="56" s="1"/>
  <c r="G58" i="56" l="1"/>
  <c r="G66" i="56" s="1"/>
  <c r="G69" i="56" s="1"/>
  <c r="G70" i="56" s="1"/>
  <c r="G71" i="56" s="1"/>
  <c r="G72" i="56" s="1"/>
  <c r="G73" i="56" s="1"/>
  <c r="G74" i="56" s="1"/>
  <c r="G75" i="56" s="1"/>
  <c r="G76" i="56" s="1"/>
  <c r="G77" i="56" s="1"/>
  <c r="G79" i="56" s="1"/>
  <c r="G80" i="56" s="1"/>
  <c r="G82" i="56" s="1"/>
  <c r="G83" i="56" s="1"/>
  <c r="G84" i="56" s="1"/>
  <c r="G85" i="56" s="1"/>
  <c r="G87" i="56" s="1"/>
  <c r="G88" i="56" s="1"/>
  <c r="G89" i="56" s="1"/>
  <c r="G91" i="56" s="1"/>
  <c r="G92" i="56" s="1"/>
  <c r="G94" i="56" s="1"/>
  <c r="F1288" i="57"/>
  <c r="F1280" i="57"/>
  <c r="F1270" i="57"/>
  <c r="G1059" i="57"/>
  <c r="F1059" i="57"/>
  <c r="G1035" i="57"/>
  <c r="F942" i="57"/>
  <c r="F948" i="57" s="1"/>
  <c r="F964" i="57" s="1"/>
  <c r="F970" i="57" s="1"/>
  <c r="F979" i="57" s="1"/>
  <c r="B9" i="57"/>
  <c r="B12" i="57" s="1"/>
  <c r="B15" i="57" s="1"/>
  <c r="B65" i="57" s="1"/>
  <c r="H7" i="56"/>
  <c r="H8" i="56" s="1"/>
  <c r="H9" i="56" s="1"/>
  <c r="H10" i="56" s="1"/>
  <c r="H11" i="56" s="1"/>
  <c r="H12" i="56" s="1"/>
  <c r="H13" i="56" s="1"/>
  <c r="H15" i="56" s="1"/>
  <c r="H16" i="56" s="1"/>
  <c r="H17" i="56" s="1"/>
  <c r="H18" i="56" s="1"/>
  <c r="H19" i="56" s="1"/>
  <c r="H20" i="56" s="1"/>
  <c r="H21" i="56" s="1"/>
  <c r="H22" i="56" s="1"/>
  <c r="G98" i="56" l="1"/>
  <c r="G106" i="56" s="1"/>
  <c r="G107" i="56" s="1"/>
  <c r="G110" i="56" s="1"/>
  <c r="G111" i="56" s="1"/>
  <c r="G112" i="56" s="1"/>
  <c r="G113" i="56" s="1"/>
  <c r="G115" i="56" s="1"/>
  <c r="G116" i="56" s="1"/>
  <c r="G117" i="56" s="1"/>
  <c r="G118" i="56" s="1"/>
  <c r="G119" i="56" s="1"/>
  <c r="G120" i="56" s="1"/>
  <c r="G121" i="56" s="1"/>
  <c r="G122" i="56" s="1"/>
  <c r="G123" i="56" s="1"/>
  <c r="G125" i="56" s="1"/>
  <c r="G126" i="56" s="1"/>
  <c r="G127" i="56" s="1"/>
  <c r="G128" i="56" s="1"/>
  <c r="G130" i="56" s="1"/>
  <c r="G131" i="56" s="1"/>
  <c r="G132" i="56" s="1"/>
  <c r="G134" i="56" s="1"/>
  <c r="G136" i="56" s="1"/>
  <c r="G137" i="56" s="1"/>
  <c r="G138" i="56" s="1"/>
  <c r="G143" i="56" s="1"/>
  <c r="G146" i="56" s="1"/>
  <c r="G147" i="56" s="1"/>
  <c r="G148" i="56" s="1"/>
  <c r="G99" i="56"/>
  <c r="G100" i="56"/>
  <c r="G105" i="56" s="1"/>
  <c r="G24" i="56"/>
  <c r="G22" i="56"/>
  <c r="G23" i="56"/>
  <c r="H25" i="56"/>
  <c r="H28" i="56" s="1"/>
  <c r="H29" i="56" s="1"/>
  <c r="H24" i="56"/>
  <c r="H23" i="56"/>
  <c r="B85" i="57"/>
  <c r="B96" i="57" s="1"/>
  <c r="B118" i="57" s="1"/>
  <c r="B130" i="57" s="1"/>
  <c r="F561" i="57"/>
  <c r="F85" i="57"/>
  <c r="F96" i="57"/>
  <c r="G149" i="56" l="1"/>
  <c r="H30" i="56"/>
  <c r="H31" i="56" s="1"/>
  <c r="F1200" i="57"/>
  <c r="B134" i="57"/>
  <c r="F1212" i="57"/>
  <c r="H32" i="56" l="1"/>
  <c r="H33" i="56" s="1"/>
  <c r="H34" i="56" s="1"/>
  <c r="H35" i="56" s="1"/>
  <c r="H36" i="56" s="1"/>
  <c r="H37" i="56" s="1"/>
  <c r="H38" i="56" s="1"/>
  <c r="H39" i="56" s="1"/>
  <c r="H40" i="56" s="1"/>
  <c r="H41" i="56" s="1"/>
  <c r="H42" i="56" s="1"/>
  <c r="H44" i="56" s="1"/>
  <c r="H45" i="56" s="1"/>
  <c r="H46" i="56" s="1"/>
  <c r="H47" i="56" s="1"/>
  <c r="H48" i="56" s="1"/>
  <c r="H49" i="56" s="1"/>
  <c r="H50" i="56" s="1"/>
  <c r="H51" i="56" s="1"/>
  <c r="H52" i="56" s="1"/>
  <c r="H53" i="56" s="1"/>
  <c r="H54" i="56" s="1"/>
  <c r="H55" i="56" s="1"/>
  <c r="H56" i="56" s="1"/>
  <c r="H57" i="56" s="1"/>
  <c r="H58" i="56" s="1"/>
  <c r="H59" i="56" s="1"/>
  <c r="H60" i="56" s="1"/>
  <c r="F139" i="57"/>
  <c r="F142" i="57"/>
  <c r="B139" i="57"/>
  <c r="H62" i="56" l="1"/>
  <c r="H63" i="56"/>
  <c r="H66" i="56"/>
  <c r="H69" i="56" s="1"/>
  <c r="H70" i="56" s="1"/>
  <c r="H71" i="56" s="1"/>
  <c r="H72" i="56" s="1"/>
  <c r="H73" i="56" s="1"/>
  <c r="H74" i="56" s="1"/>
  <c r="H75" i="56" s="1"/>
  <c r="H76" i="56" s="1"/>
  <c r="H77" i="56" s="1"/>
  <c r="H79" i="56" s="1"/>
  <c r="H80" i="56" s="1"/>
  <c r="H82" i="56" s="1"/>
  <c r="H83" i="56" s="1"/>
  <c r="H84" i="56" s="1"/>
  <c r="H85" i="56" s="1"/>
  <c r="H87" i="56" s="1"/>
  <c r="H88" i="56" s="1"/>
  <c r="H89" i="56" s="1"/>
  <c r="H91" i="56" s="1"/>
  <c r="H92" i="56" s="1"/>
  <c r="H94" i="56" s="1"/>
  <c r="H95" i="56" s="1"/>
  <c r="H96" i="56" s="1"/>
  <c r="H97" i="56" s="1"/>
  <c r="F153" i="57"/>
  <c r="F149" i="57"/>
  <c r="F145" i="57"/>
  <c r="F150" i="57"/>
  <c r="F146" i="57"/>
  <c r="B142" i="57"/>
  <c r="B155" i="57" s="1"/>
  <c r="B163" i="57" s="1"/>
  <c r="B175" i="57" s="1"/>
  <c r="F151" i="57"/>
  <c r="F148" i="57"/>
  <c r="F152" i="57"/>
  <c r="F144" i="57"/>
  <c r="F147" i="57"/>
  <c r="H107" i="56" l="1"/>
  <c r="H110" i="56" s="1"/>
  <c r="H111" i="56" s="1"/>
  <c r="H112" i="56" s="1"/>
  <c r="H113" i="56" s="1"/>
  <c r="H115" i="56" s="1"/>
  <c r="H116" i="56" s="1"/>
  <c r="H117" i="56" s="1"/>
  <c r="H118" i="56" s="1"/>
  <c r="H119" i="56" s="1"/>
  <c r="H120" i="56" s="1"/>
  <c r="H121" i="56" s="1"/>
  <c r="H122" i="56" s="1"/>
  <c r="H123" i="56" s="1"/>
  <c r="H125" i="56" s="1"/>
  <c r="H126" i="56" s="1"/>
  <c r="H127" i="56" s="1"/>
  <c r="H128" i="56" s="1"/>
  <c r="H130" i="56" s="1"/>
  <c r="H131" i="56" s="1"/>
  <c r="H132" i="56" s="1"/>
  <c r="H134" i="56" s="1"/>
  <c r="H135" i="56" s="1"/>
  <c r="H136" i="56" s="1"/>
  <c r="H137" i="56" s="1"/>
  <c r="H139" i="56" s="1"/>
  <c r="H140" i="56" s="1"/>
  <c r="H141" i="56" s="1"/>
  <c r="H142" i="56" s="1"/>
  <c r="H143" i="56" s="1"/>
  <c r="H144" i="56" s="1"/>
  <c r="H146" i="56" s="1"/>
  <c r="H147" i="56" s="1"/>
  <c r="H148" i="56" s="1"/>
  <c r="H149" i="56" s="1"/>
  <c r="H102" i="56"/>
  <c r="H98" i="56"/>
  <c r="H105" i="56"/>
  <c r="H101" i="56"/>
  <c r="H103" i="56"/>
  <c r="H99" i="56"/>
  <c r="H104" i="56"/>
  <c r="H100" i="56"/>
  <c r="B187" i="57"/>
  <c r="B202" i="57"/>
  <c r="B217" i="57"/>
  <c r="B231" i="57"/>
  <c r="F538" i="57" s="1"/>
  <c r="F524" i="57" l="1"/>
  <c r="F533" i="57"/>
  <c r="F506" i="57"/>
  <c r="F511" i="57"/>
  <c r="F499" i="57"/>
  <c r="F1163" i="57"/>
  <c r="F250" i="57"/>
  <c r="F390" i="57"/>
  <c r="F1249" i="57"/>
  <c r="F479" i="57"/>
  <c r="F459" i="57"/>
  <c r="B250" i="57"/>
  <c r="F278" i="57" s="1"/>
  <c r="F553" i="57"/>
  <c r="F416" i="57"/>
  <c r="F309" i="57"/>
  <c r="F1162" i="57"/>
  <c r="F489" i="57"/>
  <c r="F468" i="57"/>
  <c r="F543" i="57"/>
  <c r="F411" i="57"/>
  <c r="F318" i="57"/>
  <c r="F548" i="57"/>
  <c r="F328" i="57"/>
  <c r="F299" i="57"/>
  <c r="F709" i="57"/>
  <c r="F694" i="57"/>
  <c r="F792" i="57"/>
  <c r="F762" i="57"/>
  <c r="F737" i="57"/>
  <c r="F642" i="57"/>
  <c r="F702" i="57"/>
  <c r="F1183" i="57"/>
  <c r="F749" i="57"/>
  <c r="F649" i="57"/>
  <c r="F724" i="57"/>
  <c r="F268" i="57" l="1"/>
  <c r="F272" i="57" s="1"/>
  <c r="B259" i="57"/>
  <c r="B268" i="57" s="1"/>
  <c r="B272" i="57" s="1"/>
  <c r="F259" i="57"/>
  <c r="F427" i="57"/>
  <c r="B278" i="57" l="1"/>
  <c r="F286" i="57"/>
  <c r="F282" i="57" l="1"/>
  <c r="B282" i="57"/>
  <c r="B286" i="57" s="1"/>
  <c r="B299" i="57" s="1"/>
  <c r="B309" i="57" s="1"/>
  <c r="B318" i="57" s="1"/>
  <c r="F370" i="57" l="1"/>
  <c r="B323" i="57"/>
  <c r="B328" i="57" s="1"/>
  <c r="F323" i="57"/>
  <c r="F335" i="57" l="1"/>
  <c r="F358" i="57"/>
  <c r="B335" i="57"/>
  <c r="B358" i="57" s="1"/>
  <c r="B370" i="57" s="1"/>
  <c r="B390" i="57" s="1"/>
  <c r="F395" i="57" l="1"/>
  <c r="B395" i="57"/>
  <c r="B411" i="57" s="1"/>
  <c r="B416" i="57" l="1"/>
  <c r="B427" i="57" s="1"/>
  <c r="B432" i="57" l="1"/>
  <c r="B441" i="57" s="1"/>
  <c r="B459" i="57" s="1"/>
  <c r="B468" i="57" s="1"/>
  <c r="F432" i="57"/>
  <c r="F476" i="57" l="1"/>
  <c r="B476" i="57"/>
  <c r="B479" i="57" l="1"/>
  <c r="B489" i="57" l="1"/>
  <c r="B499" i="57" s="1"/>
  <c r="B506" i="57" s="1"/>
  <c r="B511" i="57" s="1"/>
  <c r="B517" i="57" l="1"/>
  <c r="B524" i="57" s="1"/>
  <c r="F517" i="57"/>
  <c r="B558" i="57" l="1"/>
  <c r="G969" i="57" s="1"/>
  <c r="B543" i="57"/>
  <c r="B538" i="57"/>
  <c r="G970" i="57"/>
  <c r="G1088" i="57"/>
  <c r="G1156" i="57" l="1"/>
  <c r="G942" i="57"/>
  <c r="G923" i="57"/>
  <c r="G1151" i="57"/>
  <c r="G983" i="57"/>
  <c r="G1001" i="57"/>
  <c r="G929" i="57"/>
  <c r="G891" i="57"/>
  <c r="G1150" i="57"/>
  <c r="G1145" i="57"/>
  <c r="G1144" i="57" s="1"/>
  <c r="G903" i="57"/>
  <c r="G941" i="57"/>
  <c r="G1007" i="57"/>
  <c r="G1000" i="57"/>
  <c r="G1157" i="57"/>
  <c r="G928" i="57"/>
  <c r="F1157" i="57"/>
  <c r="G930" i="57"/>
  <c r="G1006" i="57"/>
  <c r="G979" i="57"/>
  <c r="G964" i="57"/>
  <c r="G978" i="57"/>
  <c r="B578" i="57"/>
  <c r="B585" i="57" s="1"/>
  <c r="B592" i="57" s="1"/>
  <c r="B605" i="57" s="1"/>
  <c r="F1001" i="57" s="1"/>
  <c r="G963" i="57"/>
  <c r="G892" i="57"/>
  <c r="F1000" i="57" l="1"/>
  <c r="F1007" i="57"/>
  <c r="B621" i="57"/>
  <c r="B632" i="57" s="1"/>
  <c r="B642" i="57" s="1"/>
  <c r="B649" i="57" s="1"/>
  <c r="B658" i="57" s="1"/>
  <c r="B674" i="57" s="1"/>
  <c r="B686" i="57" s="1"/>
  <c r="B694" i="57" s="1"/>
  <c r="B702" i="57" s="1"/>
  <c r="B709" i="57" s="1"/>
  <c r="B719" i="57" s="1"/>
  <c r="B724" i="57" s="1"/>
  <c r="B737" i="57" s="1"/>
  <c r="B749" i="57" s="1"/>
  <c r="B762" i="57" s="1"/>
  <c r="F1006" i="57"/>
  <c r="F983" i="57"/>
  <c r="F769" i="57" l="1"/>
  <c r="B769" i="57"/>
  <c r="B792" i="57" s="1"/>
  <c r="F811" i="57" l="1"/>
  <c r="B796" i="57"/>
  <c r="F796" i="57"/>
  <c r="F836" i="57"/>
  <c r="F825" i="57"/>
  <c r="F884" i="57"/>
  <c r="F1185" i="57"/>
  <c r="F880" i="57"/>
  <c r="F800" i="57" l="1"/>
  <c r="B800" i="57"/>
  <c r="B811" i="57" s="1"/>
  <c r="B876" i="57" l="1"/>
  <c r="B841" i="57"/>
  <c r="B871" i="57"/>
  <c r="F876" i="57" s="1"/>
  <c r="B836" i="57"/>
  <c r="F841" i="57" s="1"/>
  <c r="B880" i="57"/>
  <c r="B859" i="57"/>
  <c r="B884" i="57"/>
  <c r="B892" i="57" s="1"/>
  <c r="B864" i="57"/>
  <c r="B825" i="57"/>
  <c r="F1084" i="57" l="1"/>
  <c r="F903" i="57"/>
  <c r="F923" i="57" s="1"/>
  <c r="F1088" i="57" s="1"/>
  <c r="F1150" i="57" s="1"/>
  <c r="B903" i="57"/>
  <c r="F864" i="57"/>
  <c r="F871" i="57"/>
  <c r="F859" i="57"/>
  <c r="F908" i="57" l="1"/>
  <c r="B908" i="57"/>
  <c r="B923" i="57" s="1"/>
  <c r="F1151" i="57"/>
  <c r="B930" i="57" l="1"/>
  <c r="B942" i="57" s="1"/>
  <c r="B948" i="57" s="1"/>
  <c r="B964" i="57" s="1"/>
  <c r="G948" i="57" l="1"/>
  <c r="G947" i="57"/>
  <c r="B970" i="57"/>
  <c r="B979" i="57" s="1"/>
  <c r="B983" i="57" s="1"/>
  <c r="B1001" i="57" s="1"/>
  <c r="B1007" i="57" s="1"/>
  <c r="B1035" i="57" s="1"/>
  <c r="B1052" i="57" l="1"/>
  <c r="B1059" i="57" s="1"/>
  <c r="G1052" i="57"/>
  <c r="F1076" i="57" l="1"/>
  <c r="B1076" i="57"/>
  <c r="B1084" i="57" s="1"/>
  <c r="B1137" i="57" s="1"/>
  <c r="B1144" i="57" s="1"/>
  <c r="B1181" i="57" s="1"/>
  <c r="B1188" i="57" s="1"/>
  <c r="B1200" i="57" s="1"/>
  <c r="B1212" i="57" s="1"/>
  <c r="B1215" i="57" s="1"/>
  <c r="F1239" i="57" l="1"/>
  <c r="F1233" i="57"/>
  <c r="F1226" i="57"/>
  <c r="B1226" i="57"/>
  <c r="B1233" i="57" s="1"/>
  <c r="B1239" i="57" s="1"/>
  <c r="B1243" i="57" s="1"/>
  <c r="B1249" i="57" s="1"/>
  <c r="B1258" i="57" s="1"/>
  <c r="B1270" i="57" s="1"/>
  <c r="B1280" i="57" s="1"/>
  <c r="B1288" i="57" s="1"/>
</calcChain>
</file>

<file path=xl/sharedStrings.xml><?xml version="1.0" encoding="utf-8"?>
<sst xmlns="http://schemas.openxmlformats.org/spreadsheetml/2006/main" count="3852" uniqueCount="2073">
  <si>
    <t>（回答は1つ）</t>
  </si>
  <si>
    <t>（回答は半角数字で入力）</t>
  </si>
  <si>
    <t>質問文／コメント／選択肢／小見出し</t>
    <rPh sb="0" eb="3">
      <t>シツモンブン</t>
    </rPh>
    <rPh sb="9" eb="11">
      <t>センタク</t>
    </rPh>
    <rPh sb="11" eb="12">
      <t>アシ</t>
    </rPh>
    <rPh sb="13" eb="16">
      <t>コミダ</t>
    </rPh>
    <phoneticPr fontId="6"/>
  </si>
  <si>
    <t>問番号</t>
    <rPh sb="0" eb="1">
      <t>トイ</t>
    </rPh>
    <rPh sb="1" eb="3">
      <t>バンゴウ</t>
    </rPh>
    <phoneticPr fontId="6"/>
  </si>
  <si>
    <t>質問項目</t>
    <rPh sb="0" eb="2">
      <t>シツモン</t>
    </rPh>
    <rPh sb="2" eb="4">
      <t>コウモク</t>
    </rPh>
    <phoneticPr fontId="6"/>
  </si>
  <si>
    <t>回答
形式</t>
    <rPh sb="0" eb="2">
      <t>カイトウ</t>
    </rPh>
    <rPh sb="3" eb="5">
      <t>ケイシキ</t>
    </rPh>
    <phoneticPr fontId="6"/>
  </si>
  <si>
    <t>選択肢番号</t>
    <rPh sb="0" eb="3">
      <t>センタクシ</t>
    </rPh>
    <rPh sb="3" eb="5">
      <t>バンゴウ</t>
    </rPh>
    <phoneticPr fontId="2"/>
  </si>
  <si>
    <t>その他テキスト</t>
    <rPh sb="2" eb="3">
      <t>タ</t>
    </rPh>
    <phoneticPr fontId="2"/>
  </si>
  <si>
    <t>排他</t>
    <rPh sb="0" eb="2">
      <t>ハイタ</t>
    </rPh>
    <phoneticPr fontId="2"/>
  </si>
  <si>
    <t>小見出し</t>
    <rPh sb="0" eb="3">
      <t>コミダ</t>
    </rPh>
    <phoneticPr fontId="2"/>
  </si>
  <si>
    <t>(2)</t>
  </si>
  <si>
    <t>(3)</t>
  </si>
  <si>
    <t>(4)</t>
  </si>
  <si>
    <t>2</t>
  </si>
  <si>
    <t>3</t>
  </si>
  <si>
    <t>4</t>
  </si>
  <si>
    <t>5</t>
  </si>
  <si>
    <t>6</t>
  </si>
  <si>
    <t>7</t>
  </si>
  <si>
    <t>8</t>
  </si>
  <si>
    <t>9</t>
  </si>
  <si>
    <t>10</t>
  </si>
  <si>
    <t>11</t>
  </si>
  <si>
    <t>12</t>
  </si>
  <si>
    <t>13</t>
  </si>
  <si>
    <t>14</t>
  </si>
  <si>
    <t>15</t>
  </si>
  <si>
    <t>16</t>
  </si>
  <si>
    <t>17</t>
  </si>
  <si>
    <t>18</t>
  </si>
  <si>
    <t>NA</t>
    <phoneticPr fontId="2"/>
  </si>
  <si>
    <t>調査内容</t>
    <rPh sb="0" eb="2">
      <t>チョウサ</t>
    </rPh>
    <rPh sb="2" eb="4">
      <t>ナイヨウ</t>
    </rPh>
    <phoneticPr fontId="2"/>
  </si>
  <si>
    <t>(1)</t>
    <phoneticPr fontId="2"/>
  </si>
  <si>
    <t>1</t>
    <phoneticPr fontId="2"/>
  </si>
  <si>
    <t>2</t>
    <phoneticPr fontId="2"/>
  </si>
  <si>
    <t>3</t>
    <phoneticPr fontId="2"/>
  </si>
  <si>
    <t>4</t>
    <phoneticPr fontId="2"/>
  </si>
  <si>
    <t>5</t>
    <phoneticPr fontId="2"/>
  </si>
  <si>
    <t>6</t>
    <phoneticPr fontId="2"/>
  </si>
  <si>
    <t>7</t>
    <phoneticPr fontId="2"/>
  </si>
  <si>
    <t>行わなかった</t>
    <rPh sb="0" eb="1">
      <t>オコナ</t>
    </rPh>
    <phoneticPr fontId="2"/>
  </si>
  <si>
    <t>パワハラ・セクハラを受けたという話を見聞きしたことがあった</t>
  </si>
  <si>
    <t>(5)</t>
  </si>
  <si>
    <t>(6)</t>
  </si>
  <si>
    <t>どちらともいえない</t>
  </si>
  <si>
    <t>8</t>
    <phoneticPr fontId="2"/>
  </si>
  <si>
    <t>北海道</t>
  </si>
  <si>
    <t>青森県</t>
  </si>
  <si>
    <t>岩手県</t>
  </si>
  <si>
    <t>宮城県</t>
  </si>
  <si>
    <t>秋田県</t>
  </si>
  <si>
    <t>山形県</t>
  </si>
  <si>
    <t>福島県</t>
  </si>
  <si>
    <t>茨城県</t>
  </si>
  <si>
    <t>栃木県</t>
  </si>
  <si>
    <t>群馬県</t>
  </si>
  <si>
    <t>埼玉県</t>
  </si>
  <si>
    <t>東京都</t>
  </si>
  <si>
    <t>神奈川県</t>
  </si>
  <si>
    <t>新潟県</t>
  </si>
  <si>
    <t>富山県</t>
  </si>
  <si>
    <t>石川県</t>
  </si>
  <si>
    <t>福井県</t>
  </si>
  <si>
    <t>19</t>
  </si>
  <si>
    <t>山梨県</t>
  </si>
  <si>
    <t>20</t>
  </si>
  <si>
    <t>長野県</t>
  </si>
  <si>
    <t>21</t>
  </si>
  <si>
    <t>岐阜県</t>
  </si>
  <si>
    <t>22</t>
  </si>
  <si>
    <t>静岡県</t>
  </si>
  <si>
    <t>23</t>
  </si>
  <si>
    <t>愛知県</t>
  </si>
  <si>
    <t>24</t>
  </si>
  <si>
    <t>三重県</t>
  </si>
  <si>
    <t>25</t>
  </si>
  <si>
    <t>滋賀県</t>
  </si>
  <si>
    <t>26</t>
  </si>
  <si>
    <t>京都府</t>
  </si>
  <si>
    <t>27</t>
  </si>
  <si>
    <t>大阪府</t>
  </si>
  <si>
    <t>28</t>
  </si>
  <si>
    <t>兵庫県</t>
  </si>
  <si>
    <t>29</t>
  </si>
  <si>
    <t>奈良県</t>
  </si>
  <si>
    <t>30</t>
  </si>
  <si>
    <t>和歌山県</t>
  </si>
  <si>
    <t>31</t>
  </si>
  <si>
    <t>鳥取県</t>
  </si>
  <si>
    <t>32</t>
  </si>
  <si>
    <t>島根県</t>
  </si>
  <si>
    <t>33</t>
  </si>
  <si>
    <t>岡山県</t>
  </si>
  <si>
    <t>34</t>
  </si>
  <si>
    <t>広島県</t>
  </si>
  <si>
    <t>35</t>
  </si>
  <si>
    <t>山口県</t>
  </si>
  <si>
    <t>36</t>
  </si>
  <si>
    <t>徳島県</t>
  </si>
  <si>
    <t>37</t>
  </si>
  <si>
    <t>香川県</t>
  </si>
  <si>
    <t>38</t>
  </si>
  <si>
    <t>愛媛県</t>
  </si>
  <si>
    <t>39</t>
  </si>
  <si>
    <t>高知県</t>
  </si>
  <si>
    <t>40</t>
  </si>
  <si>
    <t>福岡県</t>
  </si>
  <si>
    <t>41</t>
  </si>
  <si>
    <t>佐賀県</t>
  </si>
  <si>
    <t>42</t>
  </si>
  <si>
    <t>長崎県</t>
  </si>
  <si>
    <t>43</t>
  </si>
  <si>
    <t>熊本県</t>
  </si>
  <si>
    <t>44</t>
  </si>
  <si>
    <t>大分県</t>
  </si>
  <si>
    <t>45</t>
  </si>
  <si>
    <t>宮崎県</t>
  </si>
  <si>
    <t>46</t>
  </si>
  <si>
    <t>鹿児島県</t>
  </si>
  <si>
    <t>47</t>
  </si>
  <si>
    <t>沖縄県</t>
  </si>
  <si>
    <t>48</t>
  </si>
  <si>
    <t>海外</t>
    <rPh sb="0" eb="2">
      <t>カイガイ</t>
    </rPh>
    <phoneticPr fontId="2"/>
  </si>
  <si>
    <t>あなたの性別をお答えください。</t>
  </si>
  <si>
    <t>男性</t>
  </si>
  <si>
    <t>女性</t>
  </si>
  <si>
    <t>現在、どちらにお住まいですか。</t>
    <rPh sb="8" eb="9">
      <t>ス</t>
    </rPh>
    <phoneticPr fontId="3"/>
  </si>
  <si>
    <t>高等学校</t>
    <rPh sb="0" eb="2">
      <t>コウトウ</t>
    </rPh>
    <rPh sb="2" eb="4">
      <t>ガッコウ</t>
    </rPh>
    <phoneticPr fontId="3"/>
  </si>
  <si>
    <t>短期大学</t>
    <rPh sb="0" eb="2">
      <t>タンキ</t>
    </rPh>
    <rPh sb="2" eb="4">
      <t>ダイガク</t>
    </rPh>
    <phoneticPr fontId="3"/>
  </si>
  <si>
    <t>高等工業専門学校</t>
    <rPh sb="0" eb="2">
      <t>コウトウ</t>
    </rPh>
    <rPh sb="2" eb="4">
      <t>コウギョウ</t>
    </rPh>
    <rPh sb="4" eb="6">
      <t>センモン</t>
    </rPh>
    <rPh sb="6" eb="8">
      <t>ガッコウ</t>
    </rPh>
    <phoneticPr fontId="3"/>
  </si>
  <si>
    <t>大学</t>
    <rPh sb="0" eb="2">
      <t>ダイガク</t>
    </rPh>
    <phoneticPr fontId="3"/>
  </si>
  <si>
    <t>～選択肢省略　「業種」Sheet参照～</t>
    <rPh sb="1" eb="4">
      <t>センタクシ</t>
    </rPh>
    <rPh sb="4" eb="6">
      <t>ショウリャク</t>
    </rPh>
    <phoneticPr fontId="2"/>
  </si>
  <si>
    <t>4人以下</t>
  </si>
  <si>
    <t>5～9人</t>
  </si>
  <si>
    <t>10～19人</t>
  </si>
  <si>
    <t>20～29人</t>
  </si>
  <si>
    <t>30～49人</t>
  </si>
  <si>
    <t>50～99人</t>
  </si>
  <si>
    <t>100～299人</t>
  </si>
  <si>
    <t>300～499人</t>
  </si>
  <si>
    <t>500～999人</t>
  </si>
  <si>
    <t>1000～1999人</t>
  </si>
  <si>
    <t>2000～4999人</t>
  </si>
  <si>
    <t>5000人以上</t>
  </si>
  <si>
    <t>公務（官公庁）</t>
  </si>
  <si>
    <t>～選択肢省略　「職種1」「職種2」Sheet参照～</t>
    <rPh sb="1" eb="4">
      <t>センタクシ</t>
    </rPh>
    <rPh sb="4" eb="6">
      <t>ショウリャク</t>
    </rPh>
    <phoneticPr fontId="2"/>
  </si>
  <si>
    <t>アンケートタイトル：生活に関するアンケート</t>
    <rPh sb="10" eb="12">
      <t>セイカツ</t>
    </rPh>
    <rPh sb="13" eb="14">
      <t>カン</t>
    </rPh>
    <phoneticPr fontId="2"/>
  </si>
  <si>
    <t>質問番号</t>
    <rPh sb="0" eb="4">
      <t>シツモンバンゴウ</t>
    </rPh>
    <phoneticPr fontId="2"/>
  </si>
  <si>
    <t>３</t>
  </si>
  <si>
    <t>４</t>
  </si>
  <si>
    <t>５</t>
  </si>
  <si>
    <t>６</t>
  </si>
  <si>
    <t>属性</t>
  </si>
  <si>
    <t>(2)</t>
    <phoneticPr fontId="2"/>
  </si>
  <si>
    <t>SA</t>
    <phoneticPr fontId="2"/>
  </si>
  <si>
    <t>SAマトリクス</t>
    <phoneticPr fontId="2"/>
  </si>
  <si>
    <t>（回答はいくつでも）</t>
    <phoneticPr fontId="2"/>
  </si>
  <si>
    <t>（回答は1つ）</t>
    <phoneticPr fontId="2"/>
  </si>
  <si>
    <t>あなたの年齢をお答えください。</t>
    <rPh sb="4" eb="6">
      <t>ネンレイ</t>
    </rPh>
    <phoneticPr fontId="2"/>
  </si>
  <si>
    <t>（　　　　　）歳</t>
    <rPh sb="7" eb="8">
      <t>サイ</t>
    </rPh>
    <phoneticPr fontId="2"/>
  </si>
  <si>
    <t>１</t>
    <phoneticPr fontId="2"/>
  </si>
  <si>
    <t>9</t>
    <phoneticPr fontId="2"/>
  </si>
  <si>
    <t>会社などの役員</t>
    <rPh sb="0" eb="2">
      <t>カイシャ</t>
    </rPh>
    <rPh sb="5" eb="7">
      <t>ヤクイン</t>
    </rPh>
    <phoneticPr fontId="2"/>
  </si>
  <si>
    <t>自営業主（雇い人あり）</t>
    <rPh sb="0" eb="3">
      <t>ジエイギョウ</t>
    </rPh>
    <rPh sb="3" eb="4">
      <t>シュ</t>
    </rPh>
    <rPh sb="5" eb="6">
      <t>ヤトイ</t>
    </rPh>
    <rPh sb="7" eb="8">
      <t>ニン</t>
    </rPh>
    <phoneticPr fontId="2"/>
  </si>
  <si>
    <t>自営業主（雇い人なし）</t>
    <rPh sb="0" eb="3">
      <t>ジエイギョウ</t>
    </rPh>
    <rPh sb="3" eb="4">
      <t>シュ</t>
    </rPh>
    <rPh sb="5" eb="6">
      <t>ヤトイ</t>
    </rPh>
    <rPh sb="7" eb="8">
      <t>ニン</t>
    </rPh>
    <phoneticPr fontId="2"/>
  </si>
  <si>
    <t>内職</t>
    <rPh sb="0" eb="2">
      <t>ナイショク</t>
    </rPh>
    <phoneticPr fontId="2"/>
  </si>
  <si>
    <t>正規の職員・従業員</t>
    <rPh sb="0" eb="2">
      <t>セイキ</t>
    </rPh>
    <rPh sb="3" eb="5">
      <t>ショクイン</t>
    </rPh>
    <rPh sb="6" eb="9">
      <t>ジュウギョウイン</t>
    </rPh>
    <phoneticPr fontId="2"/>
  </si>
  <si>
    <t>労働者派遣事業所の派遣社員</t>
    <rPh sb="0" eb="3">
      <t>ロウドウシャ</t>
    </rPh>
    <rPh sb="3" eb="5">
      <t>ハケン</t>
    </rPh>
    <rPh sb="5" eb="7">
      <t>ジギョウ</t>
    </rPh>
    <rPh sb="7" eb="8">
      <t>ショ</t>
    </rPh>
    <rPh sb="9" eb="11">
      <t>ハケン</t>
    </rPh>
    <rPh sb="11" eb="13">
      <t>シャイン</t>
    </rPh>
    <phoneticPr fontId="2"/>
  </si>
  <si>
    <t>契約社員</t>
    <rPh sb="0" eb="2">
      <t>ケイヤク</t>
    </rPh>
    <rPh sb="2" eb="4">
      <t>シャイン</t>
    </rPh>
    <phoneticPr fontId="2"/>
  </si>
  <si>
    <t>嘱託</t>
    <rPh sb="0" eb="2">
      <t>ショクタク</t>
    </rPh>
    <phoneticPr fontId="2"/>
  </si>
  <si>
    <t>表示条件
（回答対象）</t>
    <rPh sb="0" eb="2">
      <t>ヒョウジ</t>
    </rPh>
    <rPh sb="2" eb="4">
      <t>ジョウケン</t>
    </rPh>
    <rPh sb="6" eb="8">
      <t>カイトウ</t>
    </rPh>
    <rPh sb="8" eb="10">
      <t>タイショウ</t>
    </rPh>
    <phoneticPr fontId="2"/>
  </si>
  <si>
    <t>1</t>
    <phoneticPr fontId="2"/>
  </si>
  <si>
    <t>2</t>
    <phoneticPr fontId="2"/>
  </si>
  <si>
    <t>10</t>
    <phoneticPr fontId="2"/>
  </si>
  <si>
    <t>表側</t>
    <rPh sb="0" eb="2">
      <t>ヒョウソク</t>
    </rPh>
    <phoneticPr fontId="2"/>
  </si>
  <si>
    <t>1回</t>
    <rPh sb="1" eb="2">
      <t>カイ</t>
    </rPh>
    <phoneticPr fontId="2"/>
  </si>
  <si>
    <t>２</t>
    <phoneticPr fontId="2"/>
  </si>
  <si>
    <t>７</t>
    <phoneticPr fontId="2"/>
  </si>
  <si>
    <t>８</t>
    <phoneticPr fontId="2"/>
  </si>
  <si>
    <t>９</t>
  </si>
  <si>
    <t>１０</t>
  </si>
  <si>
    <t>１１</t>
  </si>
  <si>
    <r>
      <rPr>
        <sz val="9"/>
        <color rgb="FFFF0000"/>
        <rFont val="メイリオ"/>
        <family val="3"/>
        <charset val="128"/>
      </rPr>
      <t>昨年12月時点</t>
    </r>
    <r>
      <rPr>
        <sz val="9"/>
        <rFont val="メイリオ"/>
        <family val="3"/>
        <charset val="128"/>
      </rPr>
      <t>の仕事について、勤め先での呼称を教えてください。</t>
    </r>
    <rPh sb="0" eb="2">
      <t>サクネン</t>
    </rPh>
    <rPh sb="4" eb="5">
      <t>ガツ</t>
    </rPh>
    <rPh sb="5" eb="7">
      <t>ジテン</t>
    </rPh>
    <rPh sb="8" eb="10">
      <t>シゴト</t>
    </rPh>
    <rPh sb="15" eb="16">
      <t>ツト</t>
    </rPh>
    <rPh sb="17" eb="18">
      <t>サキ</t>
    </rPh>
    <rPh sb="20" eb="22">
      <t>コショウ</t>
    </rPh>
    <rPh sb="23" eb="24">
      <t>オシ</t>
    </rPh>
    <phoneticPr fontId="2"/>
  </si>
  <si>
    <t>あてはまるものはない</t>
    <phoneticPr fontId="2"/>
  </si>
  <si>
    <t>処理しきれないほどの仕事であふれていた</t>
    <rPh sb="0" eb="2">
      <t>ショリ</t>
    </rPh>
    <rPh sb="10" eb="12">
      <t>シゴト</t>
    </rPh>
    <phoneticPr fontId="2"/>
  </si>
  <si>
    <t>労働者の利益を代表して交渉してくれる組織がある、あるいは、そのような手段が確保されていた</t>
    <rPh sb="11" eb="13">
      <t>コウショウ</t>
    </rPh>
    <rPh sb="34" eb="36">
      <t>シュダン</t>
    </rPh>
    <rPh sb="37" eb="39">
      <t>カクホ</t>
    </rPh>
    <phoneticPr fontId="2"/>
  </si>
  <si>
    <t>自分の働きに対する正当な評価を得ていた</t>
    <rPh sb="0" eb="2">
      <t>ジブン</t>
    </rPh>
    <rPh sb="3" eb="4">
      <t>ハタラ</t>
    </rPh>
    <rPh sb="6" eb="7">
      <t>タイ</t>
    </rPh>
    <rPh sb="9" eb="11">
      <t>セイトウ</t>
    </rPh>
    <rPh sb="12" eb="14">
      <t>ヒョウカ</t>
    </rPh>
    <rPh sb="15" eb="16">
      <t>エ</t>
    </rPh>
    <phoneticPr fontId="2"/>
  </si>
  <si>
    <t>性別</t>
    <rPh sb="0" eb="2">
      <t>セイベツ</t>
    </rPh>
    <phoneticPr fontId="2"/>
  </si>
  <si>
    <t>年齢</t>
    <rPh sb="0" eb="2">
      <t>ネンレイ</t>
    </rPh>
    <phoneticPr fontId="2"/>
  </si>
  <si>
    <t>居住地</t>
    <rPh sb="0" eb="3">
      <t>キョジュウチ</t>
    </rPh>
    <phoneticPr fontId="2"/>
  </si>
  <si>
    <t>昨年12月時点のこと</t>
    <rPh sb="0" eb="2">
      <t>サクネン</t>
    </rPh>
    <rPh sb="4" eb="5">
      <t>ガツ</t>
    </rPh>
    <rPh sb="5" eb="7">
      <t>ジテン</t>
    </rPh>
    <phoneticPr fontId="6"/>
  </si>
  <si>
    <t>昨年1年間（1月～12月）のこと</t>
    <rPh sb="0" eb="2">
      <t>サクネン</t>
    </rPh>
    <rPh sb="3" eb="5">
      <t>ネンカン</t>
    </rPh>
    <rPh sb="7" eb="8">
      <t>ガツ</t>
    </rPh>
    <rPh sb="11" eb="12">
      <t>ガツ</t>
    </rPh>
    <phoneticPr fontId="6"/>
  </si>
  <si>
    <t>すべて休暇がとれた（100％）</t>
    <rPh sb="3" eb="5">
      <t>キュウカ</t>
    </rPh>
    <phoneticPr fontId="2"/>
  </si>
  <si>
    <t>おおむね休暇がとれた（75％程度）</t>
    <rPh sb="4" eb="6">
      <t>キュウカ</t>
    </rPh>
    <rPh sb="14" eb="16">
      <t>テイド</t>
    </rPh>
    <phoneticPr fontId="2"/>
  </si>
  <si>
    <t>少ししか休暇がとれなかった（25％程度）</t>
    <rPh sb="0" eb="1">
      <t>スコ</t>
    </rPh>
    <rPh sb="4" eb="6">
      <t>キュウカ</t>
    </rPh>
    <rPh sb="17" eb="19">
      <t>テイド</t>
    </rPh>
    <phoneticPr fontId="2"/>
  </si>
  <si>
    <t>会社・団体等に雇われていた</t>
    <rPh sb="0" eb="2">
      <t>カイシャ</t>
    </rPh>
    <rPh sb="3" eb="5">
      <t>ダンタイ</t>
    </rPh>
    <rPh sb="5" eb="6">
      <t>トウ</t>
    </rPh>
    <rPh sb="7" eb="8">
      <t>ヤト</t>
    </rPh>
    <phoneticPr fontId="2"/>
  </si>
  <si>
    <t>大学院修士課程</t>
    <rPh sb="0" eb="3">
      <t>ダイガクイン</t>
    </rPh>
    <rPh sb="3" eb="5">
      <t>シュウシ</t>
    </rPh>
    <rPh sb="5" eb="7">
      <t>カテイ</t>
    </rPh>
    <phoneticPr fontId="3"/>
  </si>
  <si>
    <t>大学院博士課程</t>
    <rPh sb="0" eb="3">
      <t>ダイガクイン</t>
    </rPh>
    <rPh sb="3" eb="5">
      <t>ハカセ</t>
    </rPh>
    <rPh sb="5" eb="7">
      <t>カテイ</t>
    </rPh>
    <phoneticPr fontId="2"/>
  </si>
  <si>
    <t>仕事を探していた（開業準備を含む）</t>
    <phoneticPr fontId="2"/>
  </si>
  <si>
    <t>パート・アルバイト</t>
    <phoneticPr fontId="2"/>
  </si>
  <si>
    <t>昨年12月時点の就業状況、働きかた</t>
    <rPh sb="0" eb="2">
      <t>サクネン</t>
    </rPh>
    <rPh sb="4" eb="5">
      <t>ガツ</t>
    </rPh>
    <rPh sb="5" eb="7">
      <t>ジテン</t>
    </rPh>
    <rPh sb="8" eb="10">
      <t>シュウギョウ</t>
    </rPh>
    <rPh sb="10" eb="12">
      <t>ジョウキョウ</t>
    </rPh>
    <rPh sb="13" eb="14">
      <t>ハタラ</t>
    </rPh>
    <phoneticPr fontId="6"/>
  </si>
  <si>
    <t>昨年12月時点の勤務先、仕事内容</t>
    <rPh sb="0" eb="2">
      <t>サクネン</t>
    </rPh>
    <rPh sb="4" eb="5">
      <t>ガツ</t>
    </rPh>
    <rPh sb="5" eb="7">
      <t>ジテン</t>
    </rPh>
    <rPh sb="8" eb="11">
      <t>キンムサキ</t>
    </rPh>
    <rPh sb="12" eb="14">
      <t>シゴト</t>
    </rPh>
    <rPh sb="14" eb="16">
      <t>ナイヨウ</t>
    </rPh>
    <phoneticPr fontId="6"/>
  </si>
  <si>
    <t>昨年1年間（1月～12月）の生活について</t>
    <rPh sb="0" eb="2">
      <t>サクネン</t>
    </rPh>
    <rPh sb="3" eb="5">
      <t>ネンカン</t>
    </rPh>
    <rPh sb="7" eb="8">
      <t>ガツ</t>
    </rPh>
    <rPh sb="11" eb="12">
      <t>ガツ</t>
    </rPh>
    <rPh sb="14" eb="16">
      <t>セイカツ</t>
    </rPh>
    <phoneticPr fontId="6"/>
  </si>
  <si>
    <t>昨年1年間（1月～12月）の仕事における学習・研修について</t>
    <rPh sb="0" eb="2">
      <t>サクネン</t>
    </rPh>
    <rPh sb="3" eb="5">
      <t>ネンカン</t>
    </rPh>
    <rPh sb="7" eb="8">
      <t>ガツ</t>
    </rPh>
    <rPh sb="11" eb="12">
      <t>ガツ</t>
    </rPh>
    <rPh sb="14" eb="16">
      <t>シゴト</t>
    </rPh>
    <rPh sb="20" eb="22">
      <t>ガクシュウ</t>
    </rPh>
    <rPh sb="23" eb="25">
      <t>ケンシュウ</t>
    </rPh>
    <phoneticPr fontId="6"/>
  </si>
  <si>
    <t>あなたの最終卒業校、もしくは現在在学中の学校は次のどれですか。</t>
    <rPh sb="4" eb="6">
      <t>サイシュウ</t>
    </rPh>
    <rPh sb="6" eb="8">
      <t>ソツギョウ</t>
    </rPh>
    <rPh sb="8" eb="9">
      <t>コウ</t>
    </rPh>
    <rPh sb="14" eb="16">
      <t>ゲンザイ</t>
    </rPh>
    <rPh sb="16" eb="19">
      <t>ザイガクチュウ</t>
    </rPh>
    <rPh sb="20" eb="22">
      <t>ガッコウ</t>
    </rPh>
    <rPh sb="23" eb="24">
      <t>ツギ</t>
    </rPh>
    <phoneticPr fontId="2"/>
  </si>
  <si>
    <t>小学校・中学校</t>
    <rPh sb="0" eb="3">
      <t>ショウガッコウ</t>
    </rPh>
    <rPh sb="4" eb="7">
      <t>チュウガッコウ</t>
    </rPh>
    <phoneticPr fontId="3"/>
  </si>
  <si>
    <t>行った</t>
    <rPh sb="0" eb="1">
      <t>オコナ</t>
    </rPh>
    <phoneticPr fontId="2"/>
  </si>
  <si>
    <t>MA</t>
    <phoneticPr fontId="2"/>
  </si>
  <si>
    <t>※正社員、パート・アルバイト、派遣社員等就業形態問わず、雇われていた方は、「会社・団体等に雇われていた」をお選びください。
※自営業主とは、個人経営の商店主や農業主などを指します。
※内職とは、自宅での賃仕事のことを指します。</t>
    <rPh sb="63" eb="66">
      <t>ジエイギョウ</t>
    </rPh>
    <rPh sb="66" eb="67">
      <t>シュ</t>
    </rPh>
    <rPh sb="70" eb="72">
      <t>コジン</t>
    </rPh>
    <rPh sb="72" eb="74">
      <t>ケイエイ</t>
    </rPh>
    <rPh sb="75" eb="78">
      <t>ショウテンシュ</t>
    </rPh>
    <rPh sb="79" eb="81">
      <t>ノウギョウ</t>
    </rPh>
    <rPh sb="81" eb="82">
      <t>シュ</t>
    </rPh>
    <rPh sb="85" eb="86">
      <t>サ</t>
    </rPh>
    <rPh sb="92" eb="94">
      <t>ナイショク</t>
    </rPh>
    <rPh sb="97" eb="99">
      <t>ジタク</t>
    </rPh>
    <rPh sb="101" eb="102">
      <t>チン</t>
    </rPh>
    <rPh sb="102" eb="104">
      <t>シゴト</t>
    </rPh>
    <rPh sb="108" eb="109">
      <t>サ</t>
    </rPh>
    <phoneticPr fontId="3"/>
  </si>
  <si>
    <r>
      <t>ここからは、</t>
    </r>
    <r>
      <rPr>
        <sz val="9"/>
        <color rgb="FFFF0000"/>
        <rFont val="メイリオ"/>
        <family val="3"/>
        <charset val="128"/>
      </rPr>
      <t>昨年12月時点</t>
    </r>
    <r>
      <rPr>
        <sz val="9"/>
        <rFont val="メイリオ"/>
        <family val="3"/>
        <charset val="128"/>
      </rPr>
      <t>のことをおたずねします。</t>
    </r>
    <rPh sb="6" eb="8">
      <t>サクネン</t>
    </rPh>
    <rPh sb="10" eb="11">
      <t>ガツ</t>
    </rPh>
    <rPh sb="11" eb="13">
      <t>ジテン</t>
    </rPh>
    <phoneticPr fontId="2"/>
  </si>
  <si>
    <r>
      <t>■</t>
    </r>
    <r>
      <rPr>
        <sz val="9"/>
        <color rgb="FFFF0000"/>
        <rFont val="メイリオ"/>
        <family val="3"/>
        <charset val="128"/>
      </rPr>
      <t>昨年12月時点</t>
    </r>
    <r>
      <rPr>
        <sz val="9"/>
        <rFont val="メイリオ"/>
        <family val="3"/>
        <charset val="128"/>
      </rPr>
      <t>の就業状況、働きかたについておたずねします。</t>
    </r>
    <rPh sb="1" eb="3">
      <t>サクネン</t>
    </rPh>
    <rPh sb="5" eb="6">
      <t>ガツ</t>
    </rPh>
    <rPh sb="6" eb="8">
      <t>ジテン</t>
    </rPh>
    <rPh sb="9" eb="11">
      <t>シュウギョウ</t>
    </rPh>
    <rPh sb="11" eb="13">
      <t>ジョウキョウ</t>
    </rPh>
    <rPh sb="14" eb="15">
      <t>ハタラ</t>
    </rPh>
    <phoneticPr fontId="2"/>
  </si>
  <si>
    <r>
      <t>■</t>
    </r>
    <r>
      <rPr>
        <sz val="9"/>
        <color rgb="FFFF0000"/>
        <rFont val="メイリオ"/>
        <family val="3"/>
        <charset val="128"/>
      </rPr>
      <t>昨年12月時点</t>
    </r>
    <r>
      <rPr>
        <sz val="9"/>
        <rFont val="メイリオ"/>
        <family val="3"/>
        <charset val="128"/>
      </rPr>
      <t>の勤務先の状況、仕事内容などについておたずねします。</t>
    </r>
    <rPh sb="1" eb="3">
      <t>サクネン</t>
    </rPh>
    <rPh sb="5" eb="6">
      <t>ガツ</t>
    </rPh>
    <rPh sb="6" eb="8">
      <t>ジテン</t>
    </rPh>
    <rPh sb="9" eb="12">
      <t>キンムサキ</t>
    </rPh>
    <rPh sb="13" eb="15">
      <t>ジョウキョウ</t>
    </rPh>
    <rPh sb="16" eb="18">
      <t>シゴト</t>
    </rPh>
    <rPh sb="18" eb="20">
      <t>ナイヨウ</t>
    </rPh>
    <phoneticPr fontId="2"/>
  </si>
  <si>
    <r>
      <rPr>
        <sz val="9"/>
        <color rgb="FFFF0000"/>
        <rFont val="メイリオ"/>
        <family val="3"/>
        <charset val="128"/>
      </rPr>
      <t>※業種が複数にまたがる場合は、主な方をお選びください。</t>
    </r>
    <r>
      <rPr>
        <sz val="9"/>
        <rFont val="メイリオ"/>
        <family val="3"/>
        <charset val="128"/>
      </rPr>
      <t xml:space="preserve">
※派遣社員として働いていた方は、派遣先のことをお答えください。</t>
    </r>
    <rPh sb="20" eb="21">
      <t>エラ</t>
    </rPh>
    <phoneticPr fontId="3"/>
  </si>
  <si>
    <t>※残業時間（サービス残業も含む）はカウントし、通勤時間、食事時間、休憩時間は除きます。</t>
  </si>
  <si>
    <t>※回答例：毎日9時から17時まで、休憩1時間で週5日働くと、7×5＝35時間です。</t>
  </si>
  <si>
    <t>※派遣社員として働いていた方は、派遣先のことをお答えください。</t>
    <phoneticPr fontId="2"/>
  </si>
  <si>
    <t>2回</t>
    <rPh sb="1" eb="2">
      <t>カイ</t>
    </rPh>
    <phoneticPr fontId="2"/>
  </si>
  <si>
    <t>3回</t>
    <rPh sb="1" eb="2">
      <t>カイ</t>
    </rPh>
    <phoneticPr fontId="2"/>
  </si>
  <si>
    <t>4回</t>
    <rPh sb="1" eb="2">
      <t>カイ</t>
    </rPh>
    <phoneticPr fontId="2"/>
  </si>
  <si>
    <t>5回</t>
    <rPh sb="1" eb="2">
      <t>カイ</t>
    </rPh>
    <phoneticPr fontId="2"/>
  </si>
  <si>
    <t>機会がなかった</t>
    <rPh sb="0" eb="2">
      <t>キカイ</t>
    </rPh>
    <phoneticPr fontId="2"/>
  </si>
  <si>
    <t>機会はあったが、受けなかった</t>
    <rPh sb="0" eb="2">
      <t>キカイ</t>
    </rPh>
    <rPh sb="8" eb="9">
      <t>ウ</t>
    </rPh>
    <phoneticPr fontId="2"/>
  </si>
  <si>
    <t>雇用契約を更新した（自動更新を含む）</t>
    <rPh sb="0" eb="2">
      <t>コヨウ</t>
    </rPh>
    <rPh sb="2" eb="4">
      <t>ケイヤク</t>
    </rPh>
    <rPh sb="5" eb="7">
      <t>コウシン</t>
    </rPh>
    <rPh sb="10" eb="12">
      <t>ジドウ</t>
    </rPh>
    <rPh sb="12" eb="14">
      <t>コウシン</t>
    </rPh>
    <rPh sb="15" eb="16">
      <t>フク</t>
    </rPh>
    <phoneticPr fontId="2"/>
  </si>
  <si>
    <t>通学のかたわらに仕事をしていた</t>
    <rPh sb="0" eb="2">
      <t>ツウガク</t>
    </rPh>
    <rPh sb="8" eb="10">
      <t>シゴト</t>
    </rPh>
    <phoneticPr fontId="2"/>
  </si>
  <si>
    <t>家事などのかたわらに仕事をしていた</t>
    <rPh sb="0" eb="2">
      <t>カジ</t>
    </rPh>
    <rPh sb="10" eb="12">
      <t>シゴト</t>
    </rPh>
    <phoneticPr fontId="2"/>
  </si>
  <si>
    <t>介護をしていた（どこにも勤めていない）</t>
    <rPh sb="0" eb="2">
      <t>カイゴ</t>
    </rPh>
    <rPh sb="12" eb="13">
      <t>ツト</t>
    </rPh>
    <phoneticPr fontId="2"/>
  </si>
  <si>
    <t>昇進・昇格した</t>
    <rPh sb="0" eb="2">
      <t>ショウシン</t>
    </rPh>
    <rPh sb="3" eb="5">
      <t>ショウカク</t>
    </rPh>
    <phoneticPr fontId="2"/>
  </si>
  <si>
    <t>降格した</t>
    <rPh sb="0" eb="2">
      <t>コウカク</t>
    </rPh>
    <phoneticPr fontId="2"/>
  </si>
  <si>
    <r>
      <rPr>
        <sz val="9"/>
        <color rgb="FFFF0000"/>
        <rFont val="メイリオ"/>
        <family val="3"/>
        <charset val="128"/>
      </rPr>
      <t>週に</t>
    </r>
    <r>
      <rPr>
        <sz val="9"/>
        <rFont val="メイリオ"/>
        <family val="3"/>
        <charset val="128"/>
      </rPr>
      <t>(　　　　　)日　　　　</t>
    </r>
    <r>
      <rPr>
        <sz val="10"/>
        <color indexed="10"/>
        <rFont val="ＭＳ Ｐゴシック"/>
        <family val="3"/>
        <charset val="128"/>
      </rPr>
      <t/>
    </r>
    <rPh sb="0" eb="1">
      <t>シュウ</t>
    </rPh>
    <rPh sb="9" eb="10">
      <t>ニチ</t>
    </rPh>
    <phoneticPr fontId="3"/>
  </si>
  <si>
    <r>
      <rPr>
        <sz val="9"/>
        <color rgb="FFFF0000"/>
        <rFont val="メイリオ"/>
        <family val="3"/>
        <charset val="128"/>
      </rPr>
      <t>週に</t>
    </r>
    <r>
      <rPr>
        <sz val="9"/>
        <rFont val="メイリオ"/>
        <family val="3"/>
        <charset val="128"/>
      </rPr>
      <t>　合計で(　　　　　)時間</t>
    </r>
    <phoneticPr fontId="2"/>
  </si>
  <si>
    <t>あてはまる</t>
    <phoneticPr fontId="2"/>
  </si>
  <si>
    <t>どちらかというとあてはまる</t>
    <phoneticPr fontId="1"/>
  </si>
  <si>
    <t>どちらともいえない</t>
    <phoneticPr fontId="2"/>
  </si>
  <si>
    <t>どちらかというとあてはまらない</t>
    <phoneticPr fontId="1"/>
  </si>
  <si>
    <t>あてはまらない</t>
    <phoneticPr fontId="1"/>
  </si>
  <si>
    <t>介護休業を取得した</t>
    <rPh sb="0" eb="2">
      <t>カイゴ</t>
    </rPh>
    <rPh sb="2" eb="4">
      <t>キュウギョウ</t>
    </rPh>
    <rPh sb="5" eb="7">
      <t>シュトク</t>
    </rPh>
    <phoneticPr fontId="2"/>
  </si>
  <si>
    <t>あてはまる</t>
    <phoneticPr fontId="1"/>
  </si>
  <si>
    <t>業務全体を理解して仕事をしていた</t>
    <rPh sb="0" eb="2">
      <t>ギョウム</t>
    </rPh>
    <rPh sb="2" eb="4">
      <t>ゼンタイ</t>
    </rPh>
    <rPh sb="5" eb="7">
      <t>リカイ</t>
    </rPh>
    <rPh sb="9" eb="11">
      <t>シゴト</t>
    </rPh>
    <phoneticPr fontId="2"/>
  </si>
  <si>
    <t>おもに仕事をしていた（原則週5日以上の勤務）</t>
    <rPh sb="3" eb="5">
      <t>シゴト</t>
    </rPh>
    <rPh sb="11" eb="13">
      <t>ゲンソク</t>
    </rPh>
    <rPh sb="13" eb="14">
      <t>シュウ</t>
    </rPh>
    <rPh sb="15" eb="16">
      <t>ニチ</t>
    </rPh>
    <rPh sb="16" eb="18">
      <t>イジョウ</t>
    </rPh>
    <rPh sb="19" eb="21">
      <t>キンム</t>
    </rPh>
    <phoneticPr fontId="2"/>
  </si>
  <si>
    <t>おもに仕事をしていた（原則週5日未満の勤務）</t>
    <rPh sb="3" eb="5">
      <t>シゴト</t>
    </rPh>
    <rPh sb="11" eb="13">
      <t>ゲンソク</t>
    </rPh>
    <rPh sb="13" eb="14">
      <t>シュウ</t>
    </rPh>
    <rPh sb="15" eb="16">
      <t>ニチ</t>
    </rPh>
    <rPh sb="16" eb="18">
      <t>ミマン</t>
    </rPh>
    <rPh sb="19" eb="21">
      <t>キンム</t>
    </rPh>
    <phoneticPr fontId="2"/>
  </si>
  <si>
    <t>仕事を休んでいた（疾病、出産・育児、介護、通学などによる休職）</t>
    <rPh sb="0" eb="2">
      <t>シゴト</t>
    </rPh>
    <rPh sb="3" eb="4">
      <t>ヤス</t>
    </rPh>
    <rPh sb="9" eb="11">
      <t>シッペイ</t>
    </rPh>
    <rPh sb="12" eb="14">
      <t>シュッサン</t>
    </rPh>
    <rPh sb="15" eb="17">
      <t>イクジ</t>
    </rPh>
    <rPh sb="18" eb="20">
      <t>カイゴ</t>
    </rPh>
    <rPh sb="21" eb="23">
      <t>ツウガク</t>
    </rPh>
    <rPh sb="28" eb="30">
      <t>キュウショク</t>
    </rPh>
    <phoneticPr fontId="2"/>
  </si>
  <si>
    <t>通学をしていた（どこにも勤めていない）</t>
    <rPh sb="0" eb="2">
      <t>ツウガク</t>
    </rPh>
    <rPh sb="12" eb="13">
      <t>ツト</t>
    </rPh>
    <phoneticPr fontId="2"/>
  </si>
  <si>
    <t>家事・育児をしていた（どこにも勤めていない）</t>
    <rPh sb="0" eb="2">
      <t>カジ</t>
    </rPh>
    <rPh sb="3" eb="5">
      <t>イクジ</t>
    </rPh>
    <rPh sb="15" eb="16">
      <t>ツト</t>
    </rPh>
    <phoneticPr fontId="2"/>
  </si>
  <si>
    <t>その他（どこにも勤めていない）</t>
    <rPh sb="2" eb="3">
      <t>タ</t>
    </rPh>
    <rPh sb="8" eb="9">
      <t>ツト</t>
    </rPh>
    <phoneticPr fontId="2"/>
  </si>
  <si>
    <r>
      <t>あなたの</t>
    </r>
    <r>
      <rPr>
        <sz val="9"/>
        <color rgb="FFFF0000"/>
        <rFont val="メイリオ"/>
        <family val="3"/>
        <charset val="128"/>
      </rPr>
      <t>昨年12月時点</t>
    </r>
    <r>
      <rPr>
        <sz val="9"/>
        <rFont val="メイリオ"/>
        <family val="3"/>
        <charset val="128"/>
      </rPr>
      <t>の仕事における地位、就業の形態を教えてください。2つ以上の就業形態についていた場合は、主な就業形態を教えてください。</t>
    </r>
    <rPh sb="4" eb="6">
      <t>サクネン</t>
    </rPh>
    <rPh sb="8" eb="9">
      <t>ガツ</t>
    </rPh>
    <rPh sb="9" eb="11">
      <t>ジテン</t>
    </rPh>
    <rPh sb="12" eb="14">
      <t>シゴト</t>
    </rPh>
    <rPh sb="18" eb="20">
      <t>チイ</t>
    </rPh>
    <rPh sb="21" eb="23">
      <t>シュウギョウ</t>
    </rPh>
    <rPh sb="24" eb="26">
      <t>ケイタイ</t>
    </rPh>
    <rPh sb="27" eb="28">
      <t>オシ</t>
    </rPh>
    <rPh sb="37" eb="39">
      <t>イジョウ</t>
    </rPh>
    <rPh sb="40" eb="42">
      <t>シュウギョウ</t>
    </rPh>
    <rPh sb="42" eb="44">
      <t>ケイタイ</t>
    </rPh>
    <rPh sb="50" eb="52">
      <t>バアイ</t>
    </rPh>
    <rPh sb="54" eb="55">
      <t>オモ</t>
    </rPh>
    <rPh sb="56" eb="58">
      <t>シュウギョウ</t>
    </rPh>
    <rPh sb="58" eb="60">
      <t>ケイタイ</t>
    </rPh>
    <rPh sb="61" eb="62">
      <t>オシ</t>
    </rPh>
    <phoneticPr fontId="2"/>
  </si>
  <si>
    <t>専修各種学校（専門学校）</t>
    <rPh sb="0" eb="2">
      <t>センシュウ</t>
    </rPh>
    <rPh sb="2" eb="4">
      <t>カクシュ</t>
    </rPh>
    <rPh sb="4" eb="6">
      <t>ガッコウ</t>
    </rPh>
    <rPh sb="7" eb="9">
      <t>センモン</t>
    </rPh>
    <rPh sb="9" eb="11">
      <t>ガッコウ</t>
    </rPh>
    <phoneticPr fontId="3"/>
  </si>
  <si>
    <t>専修各種学校（専門学校）</t>
    <rPh sb="0" eb="2">
      <t>センシュウ</t>
    </rPh>
    <rPh sb="2" eb="4">
      <t>カクシュ</t>
    </rPh>
    <rPh sb="4" eb="6">
      <t>ガッコウ</t>
    </rPh>
    <phoneticPr fontId="3"/>
  </si>
  <si>
    <r>
      <rPr>
        <sz val="9"/>
        <color rgb="FFFF0000"/>
        <rFont val="メイリオ"/>
        <family val="3"/>
        <charset val="128"/>
      </rPr>
      <t>昨年12月時点</t>
    </r>
    <r>
      <rPr>
        <sz val="9"/>
        <rFont val="メイリオ"/>
        <family val="3"/>
        <charset val="128"/>
      </rPr>
      <t>の勤務先の従業員数（</t>
    </r>
    <r>
      <rPr>
        <sz val="9"/>
        <rFont val="メイリオ"/>
        <family val="3"/>
        <charset val="128"/>
      </rPr>
      <t>アルバイト・パートを含む人数）は</t>
    </r>
    <r>
      <rPr>
        <sz val="9"/>
        <color rgb="FFFF0000"/>
        <rFont val="メイリオ"/>
        <family val="3"/>
        <charset val="128"/>
      </rPr>
      <t>会社全体</t>
    </r>
    <r>
      <rPr>
        <sz val="9"/>
        <rFont val="メイリオ"/>
        <family val="3"/>
        <charset val="128"/>
      </rPr>
      <t>でどれくらいですか。</t>
    </r>
    <rPh sb="5" eb="7">
      <t>ジテン</t>
    </rPh>
    <phoneticPr fontId="2"/>
  </si>
  <si>
    <r>
      <rPr>
        <sz val="9"/>
        <color rgb="FFFF0000"/>
        <rFont val="メイリオ"/>
        <family val="3"/>
        <charset val="128"/>
      </rPr>
      <t>※職種が複数にまたがる場合は、主な方をお選びください。</t>
    </r>
    <r>
      <rPr>
        <sz val="9"/>
        <rFont val="メイリオ"/>
        <family val="3"/>
        <charset val="128"/>
      </rPr>
      <t xml:space="preserve">
※派遣社員として働いていた方は、派遣先のことをお答えください。</t>
    </r>
    <rPh sb="20" eb="21">
      <t>エラ</t>
    </rPh>
    <phoneticPr fontId="3"/>
  </si>
  <si>
    <r>
      <t>※アルバイトを2箇所でやっているなど、複数の勤務先で仕事をしている場合は、</t>
    </r>
    <r>
      <rPr>
        <sz val="9"/>
        <color rgb="FFFF0000"/>
        <rFont val="メイリオ"/>
        <family val="3"/>
        <charset val="128"/>
      </rPr>
      <t>主な勤務先での仕事時間で</t>
    </r>
    <r>
      <rPr>
        <sz val="9"/>
        <rFont val="メイリオ"/>
        <family val="3"/>
        <charset val="128"/>
      </rPr>
      <t>お答えください。</t>
    </r>
    <rPh sb="39" eb="42">
      <t>キンムサキ</t>
    </rPh>
    <phoneticPr fontId="2"/>
  </si>
  <si>
    <t>※「1」日単位、「1」時間単位でお答えください。</t>
    <rPh sb="5" eb="7">
      <t>タンイ</t>
    </rPh>
    <rPh sb="13" eb="15">
      <t>タンイ</t>
    </rPh>
    <phoneticPr fontId="2"/>
  </si>
  <si>
    <t>0回（退職したことはない）</t>
    <rPh sb="1" eb="2">
      <t>カイ</t>
    </rPh>
    <rPh sb="3" eb="5">
      <t>タイショク</t>
    </rPh>
    <phoneticPr fontId="2"/>
  </si>
  <si>
    <t>育児休業（産前・産後休業を除く）を取得した</t>
    <rPh sb="0" eb="2">
      <t>イクジ</t>
    </rPh>
    <rPh sb="2" eb="4">
      <t>キュウギョウ</t>
    </rPh>
    <rPh sb="5" eb="7">
      <t>サンゼン</t>
    </rPh>
    <rPh sb="8" eb="10">
      <t>サンゴ</t>
    </rPh>
    <rPh sb="10" eb="12">
      <t>キュウギョウ</t>
    </rPh>
    <rPh sb="13" eb="14">
      <t>ノゾ</t>
    </rPh>
    <rPh sb="17" eb="19">
      <t>シュトク</t>
    </rPh>
    <phoneticPr fontId="2"/>
  </si>
  <si>
    <t>性別・年齢・国籍・障がいの有無・雇用形態によって差別を受けた人を見聞きしたことがあった</t>
    <rPh sb="3" eb="5">
      <t>ネンレイ</t>
    </rPh>
    <rPh sb="6" eb="8">
      <t>コクセキ</t>
    </rPh>
    <rPh sb="9" eb="10">
      <t>ショウ</t>
    </rPh>
    <rPh sb="13" eb="15">
      <t>ウム</t>
    </rPh>
    <rPh sb="16" eb="18">
      <t>コヨウ</t>
    </rPh>
    <rPh sb="18" eb="20">
      <t>ケイタイ</t>
    </rPh>
    <rPh sb="24" eb="26">
      <t>サベツ</t>
    </rPh>
    <rPh sb="27" eb="28">
      <t>ウ</t>
    </rPh>
    <rPh sb="30" eb="31">
      <t>ヒト</t>
    </rPh>
    <phoneticPr fontId="2"/>
  </si>
  <si>
    <r>
      <t>自分で仕事の</t>
    </r>
    <r>
      <rPr>
        <sz val="9"/>
        <rFont val="メイリオ"/>
        <family val="3"/>
        <charset val="128"/>
      </rPr>
      <t>やり方を決めることができた</t>
    </r>
    <rPh sb="0" eb="2">
      <t>ジブン</t>
    </rPh>
    <rPh sb="3" eb="5">
      <t>シゴト</t>
    </rPh>
    <rPh sb="8" eb="9">
      <t>カタ</t>
    </rPh>
    <rPh sb="10" eb="11">
      <t>キ</t>
    </rPh>
    <phoneticPr fontId="2"/>
  </si>
  <si>
    <t>仕事を休んでいた（閑散期で仕事がなかった）</t>
    <rPh sb="0" eb="2">
      <t>シゴト</t>
    </rPh>
    <rPh sb="3" eb="4">
      <t>ヤス</t>
    </rPh>
    <rPh sb="9" eb="12">
      <t>カンサンキ</t>
    </rPh>
    <rPh sb="13" eb="15">
      <t>シゴト</t>
    </rPh>
    <phoneticPr fontId="2"/>
  </si>
  <si>
    <t>ほとんど休暇がとれなかった（数％程度）</t>
    <rPh sb="4" eb="6">
      <t>キュウカ</t>
    </rPh>
    <rPh sb="14" eb="15">
      <t>スウ</t>
    </rPh>
    <rPh sb="16" eb="18">
      <t>テイド</t>
    </rPh>
    <phoneticPr fontId="2"/>
  </si>
  <si>
    <t>機会があり、実際に受けた</t>
    <rPh sb="0" eb="2">
      <t>キカイ</t>
    </rPh>
    <rPh sb="6" eb="8">
      <t>ジッサイ</t>
    </rPh>
    <rPh sb="9" eb="10">
      <t>ウ</t>
    </rPh>
    <phoneticPr fontId="2"/>
  </si>
  <si>
    <t>社内外の他人に影響を与える仕事に従事していた</t>
    <rPh sb="0" eb="3">
      <t>シャナイガイ</t>
    </rPh>
    <rPh sb="4" eb="6">
      <t>タニン</t>
    </rPh>
    <rPh sb="7" eb="9">
      <t>エイキョウ</t>
    </rPh>
    <rPh sb="10" eb="11">
      <t>アタ</t>
    </rPh>
    <rPh sb="13" eb="15">
      <t>シゴト</t>
    </rPh>
    <rPh sb="16" eb="18">
      <t>ジュウジ</t>
    </rPh>
    <phoneticPr fontId="2"/>
  </si>
  <si>
    <t>※学校を卒業後、これまでに一度も働いたことのない方は、「0回（退職したことはない）」をお選びください。</t>
    <rPh sb="1" eb="3">
      <t>ガッコウ</t>
    </rPh>
    <rPh sb="4" eb="7">
      <t>ソツギョウゴ</t>
    </rPh>
    <rPh sb="13" eb="15">
      <t>イチド</t>
    </rPh>
    <rPh sb="16" eb="17">
      <t>ハタラ</t>
    </rPh>
    <rPh sb="24" eb="25">
      <t>カタ</t>
    </rPh>
    <rPh sb="29" eb="30">
      <t>カイ</t>
    </rPh>
    <rPh sb="31" eb="33">
      <t>タイショク</t>
    </rPh>
    <rPh sb="44" eb="45">
      <t>エラ</t>
    </rPh>
    <phoneticPr fontId="2"/>
  </si>
  <si>
    <t>まだ社会人になったことはない</t>
    <rPh sb="2" eb="4">
      <t>シャカイ</t>
    </rPh>
    <rPh sb="4" eb="5">
      <t>ジン</t>
    </rPh>
    <phoneticPr fontId="2"/>
  </si>
  <si>
    <t>全員(ALL)</t>
    <rPh sb="0" eb="2">
      <t>ゼンイン</t>
    </rPh>
    <phoneticPr fontId="2"/>
  </si>
  <si>
    <t>全員(ALL)</t>
    <phoneticPr fontId="2"/>
  </si>
  <si>
    <t>表側</t>
    <phoneticPr fontId="2"/>
  </si>
  <si>
    <t>※ここで「仕事をしていた」とは月に1時間以上仕事をしていた場合を言います。
※仕事とは、収入をともなう仕事をいい、自家営業（個人経営の商店や農業など）の手伝いや内職も含めます。
※「仕事を休んでいた」とは、雇われていた、もしくは自分で営む事業や仕事があったが、少しも仕事をしなかった場合を言います。
※「仕事を探していた（開業準備を含む）」には、以前に求職活動をして、その結果を待っている場合も含めます。</t>
    <phoneticPr fontId="3"/>
  </si>
  <si>
    <t>その他　　具体的に：</t>
    <phoneticPr fontId="2"/>
  </si>
  <si>
    <r>
      <t>※すでに卒業済みで現在在学中でない方は</t>
    </r>
    <r>
      <rPr>
        <sz val="9"/>
        <color rgb="FFFF0000"/>
        <rFont val="メイリオ"/>
        <family val="3"/>
        <charset val="128"/>
      </rPr>
      <t>【卒業した方はこちら】</t>
    </r>
    <r>
      <rPr>
        <sz val="9"/>
        <rFont val="メイリオ"/>
        <family val="3"/>
        <charset val="128"/>
      </rPr>
      <t>の中から、現在在学中の方は</t>
    </r>
    <r>
      <rPr>
        <sz val="9"/>
        <color rgb="FFFF0000"/>
        <rFont val="メイリオ"/>
        <family val="3"/>
        <charset val="128"/>
      </rPr>
      <t>【在学中の方はこちら】</t>
    </r>
    <r>
      <rPr>
        <sz val="9"/>
        <rFont val="メイリオ"/>
        <family val="3"/>
        <charset val="128"/>
      </rPr>
      <t>の中から、お選びください。
※中退した場合は、最後に卒業した学校をお選びください。</t>
    </r>
    <rPh sb="4" eb="6">
      <t>ソツギョウ</t>
    </rPh>
    <rPh sb="6" eb="7">
      <t>ズミ</t>
    </rPh>
    <rPh sb="24" eb="25">
      <t>カタ</t>
    </rPh>
    <rPh sb="48" eb="49">
      <t>カタ</t>
    </rPh>
    <rPh sb="69" eb="71">
      <t>チュウタイ</t>
    </rPh>
    <rPh sb="73" eb="75">
      <t>バアイ</t>
    </rPh>
    <rPh sb="77" eb="79">
      <t>サイゴ</t>
    </rPh>
    <rPh sb="80" eb="82">
      <t>ソツギョウ</t>
    </rPh>
    <rPh sb="84" eb="86">
      <t>ガッコウ</t>
    </rPh>
    <rPh sb="88" eb="89">
      <t>エラ</t>
    </rPh>
    <phoneticPr fontId="2"/>
  </si>
  <si>
    <t>卒業した方はこちら</t>
    <rPh sb="0" eb="2">
      <t>ソツギョウ</t>
    </rPh>
    <rPh sb="4" eb="5">
      <t>ホウ</t>
    </rPh>
    <phoneticPr fontId="2"/>
  </si>
  <si>
    <t>在学中の方はこちら</t>
    <rPh sb="0" eb="3">
      <t>ザイガクチュウ</t>
    </rPh>
    <rPh sb="4" eb="5">
      <t>ホウ</t>
    </rPh>
    <phoneticPr fontId="2"/>
  </si>
  <si>
    <r>
      <rPr>
        <sz val="9"/>
        <color rgb="FFFF0000"/>
        <rFont val="メイリオ"/>
        <family val="3"/>
        <charset val="128"/>
      </rPr>
      <t>昨年12月</t>
    </r>
    <r>
      <rPr>
        <sz val="9"/>
        <rFont val="メイリオ"/>
        <family val="3"/>
        <charset val="128"/>
      </rPr>
      <t>に仕事をしましたか。もっともあてはまる状況を1つお選びください。</t>
    </r>
    <rPh sb="0" eb="2">
      <t>サクネン</t>
    </rPh>
    <rPh sb="4" eb="5">
      <t>ガツ</t>
    </rPh>
    <rPh sb="6" eb="8">
      <t>シゴト</t>
    </rPh>
    <rPh sb="24" eb="26">
      <t>ジョウキョウ</t>
    </rPh>
    <rPh sb="30" eb="31">
      <t>エラ</t>
    </rPh>
    <phoneticPr fontId="2"/>
  </si>
  <si>
    <r>
      <t>次のことは、</t>
    </r>
    <r>
      <rPr>
        <sz val="9"/>
        <color rgb="FFFF0000"/>
        <rFont val="メイリオ"/>
        <family val="3"/>
        <charset val="128"/>
      </rPr>
      <t>昨年12月時点</t>
    </r>
    <r>
      <rPr>
        <sz val="9"/>
        <rFont val="メイリオ"/>
        <family val="3"/>
        <charset val="128"/>
      </rPr>
      <t>についていたあなたの仕事にどれくらいあてはまりますか。</t>
    </r>
    <rPh sb="6" eb="8">
      <t>サクネン</t>
    </rPh>
    <rPh sb="10" eb="11">
      <t>ガツ</t>
    </rPh>
    <rPh sb="11" eb="13">
      <t>ジテン</t>
    </rPh>
    <phoneticPr fontId="2"/>
  </si>
  <si>
    <r>
      <t>あなたは</t>
    </r>
    <r>
      <rPr>
        <sz val="9"/>
        <color rgb="FFFF0000"/>
        <rFont val="メイリオ"/>
        <family val="3"/>
        <charset val="128"/>
      </rPr>
      <t>社会人になってから、昨年12月末時点まで</t>
    </r>
    <r>
      <rPr>
        <sz val="9"/>
        <rFont val="メイリオ"/>
        <family val="3"/>
        <charset val="128"/>
      </rPr>
      <t>に、退職（会社や団体を辞めること）をしたことがありますか。退職したことがある方は、</t>
    </r>
    <r>
      <rPr>
        <sz val="9"/>
        <color rgb="FFFF0000"/>
        <rFont val="メイリオ"/>
        <family val="3"/>
        <charset val="128"/>
      </rPr>
      <t>昨年12月末時点まで</t>
    </r>
    <r>
      <rPr>
        <sz val="9"/>
        <rFont val="メイリオ"/>
        <family val="3"/>
        <charset val="128"/>
      </rPr>
      <t>に退職した回数を教えてください。</t>
    </r>
    <rPh sb="4" eb="6">
      <t>シャカイ</t>
    </rPh>
    <rPh sb="6" eb="7">
      <t>ジン</t>
    </rPh>
    <rPh sb="14" eb="16">
      <t>サクネン</t>
    </rPh>
    <rPh sb="18" eb="19">
      <t>ガツ</t>
    </rPh>
    <rPh sb="19" eb="20">
      <t>マツ</t>
    </rPh>
    <rPh sb="20" eb="22">
      <t>ジテン</t>
    </rPh>
    <rPh sb="26" eb="28">
      <t>タイショク</t>
    </rPh>
    <rPh sb="29" eb="31">
      <t>カイシャ</t>
    </rPh>
    <rPh sb="32" eb="34">
      <t>ダンタイ</t>
    </rPh>
    <rPh sb="35" eb="36">
      <t>ヤ</t>
    </rPh>
    <rPh sb="53" eb="55">
      <t>タイショク</t>
    </rPh>
    <rPh sb="62" eb="63">
      <t>カタ</t>
    </rPh>
    <rPh sb="70" eb="71">
      <t>マツ</t>
    </rPh>
    <rPh sb="76" eb="78">
      <t>タイショク</t>
    </rPh>
    <rPh sb="80" eb="82">
      <t>カイスウ</t>
    </rPh>
    <rPh sb="83" eb="84">
      <t>オシ</t>
    </rPh>
    <phoneticPr fontId="2"/>
  </si>
  <si>
    <t>上司や先輩等から指導を受けてはいないが、マニュアルを参考にして学んだ</t>
    <rPh sb="5" eb="6">
      <t>トウ</t>
    </rPh>
    <rPh sb="26" eb="28">
      <t>サンコウ</t>
    </rPh>
    <rPh sb="31" eb="32">
      <t>マナ</t>
    </rPh>
    <phoneticPr fontId="2"/>
  </si>
  <si>
    <t>一定の教育プログラムをもとに、上司や先輩等から指導を受けた</t>
    <phoneticPr fontId="2"/>
  </si>
  <si>
    <t>一定の教育プログラムにはなっていなかったが、必要に応じて上司や先輩等から指導を受けた</t>
    <phoneticPr fontId="2"/>
  </si>
  <si>
    <t>新しい知識や技術を習得する機会は全くなかった</t>
    <phoneticPr fontId="2"/>
  </si>
  <si>
    <t>1年間に合計で5時間未満</t>
    <rPh sb="1" eb="3">
      <t>ネンカン</t>
    </rPh>
    <rPh sb="4" eb="6">
      <t>ゴウケイ</t>
    </rPh>
    <rPh sb="10" eb="12">
      <t>ミマン</t>
    </rPh>
    <phoneticPr fontId="2"/>
  </si>
  <si>
    <t>1年間に合計で5～9時間以内</t>
    <phoneticPr fontId="2"/>
  </si>
  <si>
    <t>1年間に合計で10~19時間以内</t>
    <rPh sb="12" eb="14">
      <t>ジカン</t>
    </rPh>
    <rPh sb="14" eb="16">
      <t>イナイ</t>
    </rPh>
    <phoneticPr fontId="2"/>
  </si>
  <si>
    <t>1年間に合計で20~49時間以内</t>
    <rPh sb="12" eb="14">
      <t>ジカン</t>
    </rPh>
    <rPh sb="14" eb="16">
      <t>イナイ</t>
    </rPh>
    <phoneticPr fontId="2"/>
  </si>
  <si>
    <t>1年間に合計で50時間以上</t>
    <rPh sb="9" eb="13">
      <t>ジカンイジョウ</t>
    </rPh>
    <phoneticPr fontId="2"/>
  </si>
  <si>
    <r>
      <rPr>
        <sz val="9"/>
        <color rgb="FFFF0000"/>
        <rFont val="メイリオ"/>
        <family val="3"/>
        <charset val="128"/>
      </rPr>
      <t>昨年12月時点</t>
    </r>
    <r>
      <rPr>
        <sz val="9"/>
        <rFont val="メイリオ"/>
        <family val="3"/>
        <charset val="128"/>
      </rPr>
      <t>の勤務先の業種は何ですか。</t>
    </r>
    <rPh sb="5" eb="7">
      <t>ジテン</t>
    </rPh>
    <rPh sb="8" eb="11">
      <t>キンムサキ</t>
    </rPh>
    <phoneticPr fontId="2"/>
  </si>
  <si>
    <t>表示条件（回答対象）</t>
    <rPh sb="0" eb="2">
      <t>ヒョウジ</t>
    </rPh>
    <rPh sb="2" eb="4">
      <t>ジョウケン</t>
    </rPh>
    <rPh sb="5" eb="7">
      <t>カイトウ</t>
    </rPh>
    <rPh sb="7" eb="9">
      <t>タイショウ</t>
    </rPh>
    <phoneticPr fontId="2"/>
  </si>
  <si>
    <t>※選択肢は大分類毎に表示され、細かく67個に分類されています。
あなたの仕事にもっとも近いものを1つ選択し、画面下部の「次のページ」ボタンを押してお進みください。</t>
    <phoneticPr fontId="2"/>
  </si>
  <si>
    <r>
      <rPr>
        <sz val="9"/>
        <color rgb="FFFF0000"/>
        <rFont val="メイリオ"/>
        <family val="3"/>
        <charset val="128"/>
      </rPr>
      <t>昨年12月時点</t>
    </r>
    <r>
      <rPr>
        <sz val="9"/>
        <rFont val="メイリオ"/>
        <family val="3"/>
        <charset val="128"/>
      </rPr>
      <t>についていた仕事におけるあなたの職種は何ですか。</t>
    </r>
    <phoneticPr fontId="2"/>
  </si>
  <si>
    <t>学歴</t>
    <rPh sb="0" eb="2">
      <t>ガクレキ</t>
    </rPh>
    <phoneticPr fontId="2"/>
  </si>
  <si>
    <t>11回以上</t>
    <rPh sb="2" eb="3">
      <t>カイ</t>
    </rPh>
    <rPh sb="3" eb="5">
      <t>イジョウ</t>
    </rPh>
    <phoneticPr fontId="2"/>
  </si>
  <si>
    <t>勤務日を選ぶことができた</t>
    <rPh sb="0" eb="3">
      <t>キンムビ</t>
    </rPh>
    <rPh sb="4" eb="5">
      <t>エラ</t>
    </rPh>
    <phoneticPr fontId="2"/>
  </si>
  <si>
    <t>勤務時間を選ぶことができた</t>
    <rPh sb="0" eb="2">
      <t>キンム</t>
    </rPh>
    <rPh sb="2" eb="4">
      <t>ジカン</t>
    </rPh>
    <rPh sb="5" eb="6">
      <t>エラ</t>
    </rPh>
    <phoneticPr fontId="2"/>
  </si>
  <si>
    <t>働く場所を選ぶことができた</t>
    <rPh sb="0" eb="1">
      <t>ハタラ</t>
    </rPh>
    <rPh sb="2" eb="4">
      <t>バショ</t>
    </rPh>
    <rPh sb="5" eb="6">
      <t>エラ</t>
    </rPh>
    <phoneticPr fontId="2"/>
  </si>
  <si>
    <t>6回～10回</t>
    <rPh sb="1" eb="2">
      <t>カイ</t>
    </rPh>
    <rPh sb="5" eb="6">
      <t>カイ</t>
    </rPh>
    <phoneticPr fontId="2"/>
  </si>
  <si>
    <t>人事異動した</t>
    <rPh sb="0" eb="2">
      <t>ジンジ</t>
    </rPh>
    <rPh sb="2" eb="4">
      <t>イドウ</t>
    </rPh>
    <phoneticPr fontId="2"/>
  </si>
  <si>
    <t>その他　具体的に：</t>
    <rPh sb="2" eb="3">
      <t>タ</t>
    </rPh>
    <rPh sb="4" eb="7">
      <t>グタイテキ</t>
    </rPh>
    <phoneticPr fontId="2"/>
  </si>
  <si>
    <t>※健康保険制度とは、加入者が病気やけが、出産、死亡した場合に、必要な医療費が一部支払われる制度です。</t>
    <rPh sb="1" eb="3">
      <t>ケンコウ</t>
    </rPh>
    <rPh sb="3" eb="5">
      <t>ホケン</t>
    </rPh>
    <rPh sb="5" eb="7">
      <t>セイド</t>
    </rPh>
    <rPh sb="10" eb="13">
      <t>カニュウシャ</t>
    </rPh>
    <rPh sb="14" eb="16">
      <t>ビョウキ</t>
    </rPh>
    <rPh sb="20" eb="22">
      <t>シュッサン</t>
    </rPh>
    <rPh sb="23" eb="25">
      <t>シボウ</t>
    </rPh>
    <rPh sb="27" eb="29">
      <t>バアイ</t>
    </rPh>
    <rPh sb="31" eb="33">
      <t>ヒツヨウ</t>
    </rPh>
    <rPh sb="34" eb="37">
      <t>イリョウヒ</t>
    </rPh>
    <rPh sb="38" eb="40">
      <t>イチブ</t>
    </rPh>
    <rPh sb="40" eb="42">
      <t>シハラ</t>
    </rPh>
    <rPh sb="45" eb="47">
      <t>セイド</t>
    </rPh>
    <phoneticPr fontId="2"/>
  </si>
  <si>
    <t>＜健康保険制度＞</t>
    <rPh sb="1" eb="3">
      <t>ケンコウ</t>
    </rPh>
    <rPh sb="3" eb="5">
      <t>ホケン</t>
    </rPh>
    <rPh sb="5" eb="7">
      <t>セイド</t>
    </rPh>
    <phoneticPr fontId="2"/>
  </si>
  <si>
    <t>扶養家族として、家族の給与から年金保険料が天引きされていた</t>
    <rPh sb="0" eb="2">
      <t>フヨウ</t>
    </rPh>
    <rPh sb="2" eb="4">
      <t>カゾク</t>
    </rPh>
    <rPh sb="8" eb="10">
      <t>カゾク</t>
    </rPh>
    <rPh sb="11" eb="13">
      <t>キュウヨ</t>
    </rPh>
    <rPh sb="15" eb="17">
      <t>ネンキン</t>
    </rPh>
    <rPh sb="17" eb="20">
      <t>ホケンリョウ</t>
    </rPh>
    <rPh sb="21" eb="23">
      <t>テンビ</t>
    </rPh>
    <phoneticPr fontId="2"/>
  </si>
  <si>
    <t>はい</t>
    <phoneticPr fontId="2"/>
  </si>
  <si>
    <t>いいえ</t>
    <phoneticPr fontId="2"/>
  </si>
  <si>
    <t>自営業主（雇い人あり）</t>
    <rPh sb="0" eb="3">
      <t>ジエイギョウ</t>
    </rPh>
    <rPh sb="3" eb="4">
      <t>ヌシ</t>
    </rPh>
    <rPh sb="5" eb="6">
      <t>ヤト</t>
    </rPh>
    <rPh sb="7" eb="8">
      <t>ビト</t>
    </rPh>
    <phoneticPr fontId="2"/>
  </si>
  <si>
    <t>（回答は半角数字で入力）</t>
    <rPh sb="1" eb="3">
      <t>カイトウ</t>
    </rPh>
    <rPh sb="4" eb="6">
      <t>ハンカク</t>
    </rPh>
    <rPh sb="6" eb="8">
      <t>スウジ</t>
    </rPh>
    <rPh sb="9" eb="11">
      <t>ニュウリョク</t>
    </rPh>
    <phoneticPr fontId="2"/>
  </si>
  <si>
    <t>身体的な怪我を負う人が発生した</t>
    <rPh sb="0" eb="3">
      <t>シンタイテキ</t>
    </rPh>
    <rPh sb="4" eb="6">
      <t>ケガ</t>
    </rPh>
    <rPh sb="7" eb="8">
      <t>オ</t>
    </rPh>
    <rPh sb="9" eb="10">
      <t>ヒト</t>
    </rPh>
    <rPh sb="11" eb="13">
      <t>ハッセイ</t>
    </rPh>
    <phoneticPr fontId="2"/>
  </si>
  <si>
    <t>ストレスによって、精神的に病んでしまう人が発生した</t>
    <rPh sb="9" eb="12">
      <t>セイシンテキ</t>
    </rPh>
    <rPh sb="13" eb="14">
      <t>ヤ</t>
    </rPh>
    <rPh sb="19" eb="20">
      <t>ヒト</t>
    </rPh>
    <rPh sb="21" eb="23">
      <t>ハッセイ</t>
    </rPh>
    <phoneticPr fontId="2"/>
  </si>
  <si>
    <t>扶養家族として、家族の給与から健康保険料が天引きされていた</t>
    <rPh sb="0" eb="2">
      <t>フヨウ</t>
    </rPh>
    <rPh sb="2" eb="4">
      <t>カゾク</t>
    </rPh>
    <rPh sb="8" eb="10">
      <t>カゾク</t>
    </rPh>
    <rPh sb="11" eb="13">
      <t>キュウヨ</t>
    </rPh>
    <rPh sb="15" eb="17">
      <t>ケンコウ</t>
    </rPh>
    <rPh sb="17" eb="19">
      <t>ホケン</t>
    </rPh>
    <rPh sb="19" eb="20">
      <t>リョウ</t>
    </rPh>
    <rPh sb="21" eb="23">
      <t>テンビ</t>
    </rPh>
    <phoneticPr fontId="2"/>
  </si>
  <si>
    <t>その仕事の内容は、主な仕事と同じ内容</t>
    <rPh sb="2" eb="4">
      <t>シゴト</t>
    </rPh>
    <rPh sb="5" eb="7">
      <t>ナイヨウ</t>
    </rPh>
    <rPh sb="9" eb="10">
      <t>オモ</t>
    </rPh>
    <rPh sb="11" eb="13">
      <t>シゴト</t>
    </rPh>
    <rPh sb="14" eb="15">
      <t>オナ</t>
    </rPh>
    <rPh sb="16" eb="18">
      <t>ナイヨウ</t>
    </rPh>
    <phoneticPr fontId="2"/>
  </si>
  <si>
    <t>その仕事の内容は、主な仕事と同じ内容ではない</t>
    <rPh sb="2" eb="4">
      <t>シゴト</t>
    </rPh>
    <rPh sb="5" eb="7">
      <t>ナイヨウ</t>
    </rPh>
    <rPh sb="9" eb="10">
      <t>オモ</t>
    </rPh>
    <rPh sb="11" eb="13">
      <t>シゴト</t>
    </rPh>
    <rPh sb="14" eb="15">
      <t>オナ</t>
    </rPh>
    <rPh sb="16" eb="18">
      <t>ナイヨウ</t>
    </rPh>
    <phoneticPr fontId="2"/>
  </si>
  <si>
    <t>11</t>
    <phoneticPr fontId="2"/>
  </si>
  <si>
    <t>ドライバー・配達作業員</t>
    <rPh sb="6" eb="8">
      <t>ハイタツ</t>
    </rPh>
    <rPh sb="8" eb="11">
      <t>サギョウイン</t>
    </rPh>
    <phoneticPr fontId="2"/>
  </si>
  <si>
    <t>アンケートの回答</t>
    <rPh sb="6" eb="8">
      <t>カイトウ</t>
    </rPh>
    <phoneticPr fontId="2"/>
  </si>
  <si>
    <t>12</t>
    <phoneticPr fontId="2"/>
  </si>
  <si>
    <t>昨年1年間（1月～12月）の副業について</t>
    <rPh sb="0" eb="2">
      <t>サクネン</t>
    </rPh>
    <rPh sb="3" eb="5">
      <t>ネンカン</t>
    </rPh>
    <rPh sb="7" eb="8">
      <t>ガツ</t>
    </rPh>
    <rPh sb="11" eb="12">
      <t>ガツ</t>
    </rPh>
    <rPh sb="14" eb="16">
      <t>フクギョウ</t>
    </rPh>
    <phoneticPr fontId="6"/>
  </si>
  <si>
    <t>配偶者有無</t>
    <rPh sb="0" eb="3">
      <t>ハイグウシャ</t>
    </rPh>
    <rPh sb="3" eb="5">
      <t>ウム</t>
    </rPh>
    <phoneticPr fontId="2"/>
  </si>
  <si>
    <t>子ども有無</t>
    <rPh sb="0" eb="1">
      <t>コ</t>
    </rPh>
    <rPh sb="3" eb="5">
      <t>ウム</t>
    </rPh>
    <phoneticPr fontId="2"/>
  </si>
  <si>
    <t>子ども人数</t>
    <rPh sb="0" eb="1">
      <t>コ</t>
    </rPh>
    <rPh sb="3" eb="5">
      <t>ニンズウ</t>
    </rPh>
    <phoneticPr fontId="2"/>
  </si>
  <si>
    <t>子ども年齢</t>
    <rPh sb="0" eb="1">
      <t>コ</t>
    </rPh>
    <rPh sb="3" eb="5">
      <t>ネンレイ</t>
    </rPh>
    <phoneticPr fontId="2"/>
  </si>
  <si>
    <t>子どもがいる女性のキャリアについて</t>
    <rPh sb="0" eb="1">
      <t>コ</t>
    </rPh>
    <rPh sb="6" eb="8">
      <t>ジョセイ</t>
    </rPh>
    <phoneticPr fontId="6"/>
  </si>
  <si>
    <t>■あなた自身やあなたのご家族についておたずねします。</t>
    <rPh sb="4" eb="6">
      <t>ジシン</t>
    </rPh>
    <rPh sb="12" eb="14">
      <t>カゾク</t>
    </rPh>
    <phoneticPr fontId="2"/>
  </si>
  <si>
    <t>現在、配偶者（事実婚を含む）の方がいらっしゃいますか。</t>
    <rPh sb="7" eb="10">
      <t>ジジツコン</t>
    </rPh>
    <rPh sb="11" eb="12">
      <t>フク</t>
    </rPh>
    <phoneticPr fontId="2"/>
  </si>
  <si>
    <t>1</t>
    <phoneticPr fontId="3"/>
  </si>
  <si>
    <t>配偶者がいる</t>
  </si>
  <si>
    <t>2</t>
    <phoneticPr fontId="3"/>
  </si>
  <si>
    <t>配偶者はいない</t>
  </si>
  <si>
    <t>お子様はいらっしゃいますか。</t>
  </si>
  <si>
    <t>いる</t>
  </si>
  <si>
    <t>いない</t>
  </si>
  <si>
    <t>■「子どもがいる」とお答えの方におたずねします。</t>
  </si>
  <si>
    <r>
      <t>お子様の</t>
    </r>
    <r>
      <rPr>
        <sz val="9"/>
        <color rgb="FFFF0000"/>
        <rFont val="メイリオ"/>
        <family val="3"/>
        <charset val="128"/>
      </rPr>
      <t>人数</t>
    </r>
    <r>
      <rPr>
        <sz val="9"/>
        <rFont val="メイリオ"/>
        <family val="3"/>
        <charset val="128"/>
      </rPr>
      <t>をご記入ください。</t>
    </r>
    <phoneticPr fontId="2"/>
  </si>
  <si>
    <t>（　　　　）人</t>
    <rPh sb="6" eb="7">
      <t>ヒト</t>
    </rPh>
    <phoneticPr fontId="2"/>
  </si>
  <si>
    <r>
      <t>お子様の</t>
    </r>
    <r>
      <rPr>
        <sz val="9"/>
        <color rgb="FFFF0000"/>
        <rFont val="メイリオ"/>
        <family val="3"/>
        <charset val="128"/>
      </rPr>
      <t>年齢</t>
    </r>
    <r>
      <rPr>
        <sz val="9"/>
        <rFont val="メイリオ"/>
        <family val="3"/>
        <charset val="128"/>
      </rPr>
      <t>を教えてください。（複数のお子様がいらっしゃる場合は、それぞれのお子様についてお答えください。）</t>
    </r>
    <phoneticPr fontId="2"/>
  </si>
  <si>
    <t>第一子（　　　　）歳</t>
    <rPh sb="0" eb="1">
      <t>ダイ</t>
    </rPh>
    <rPh sb="1" eb="3">
      <t>イッシ</t>
    </rPh>
    <rPh sb="9" eb="10">
      <t>サイ</t>
    </rPh>
    <phoneticPr fontId="2"/>
  </si>
  <si>
    <t>第二子（　　　　）歳</t>
    <rPh sb="0" eb="1">
      <t>ダイ</t>
    </rPh>
    <rPh sb="1" eb="2">
      <t>ニ</t>
    </rPh>
    <rPh sb="2" eb="3">
      <t>シ</t>
    </rPh>
    <rPh sb="9" eb="10">
      <t>サイ</t>
    </rPh>
    <phoneticPr fontId="2"/>
  </si>
  <si>
    <t>第三子（　　　　）歳</t>
    <rPh sb="0" eb="1">
      <t>ダイ</t>
    </rPh>
    <rPh sb="1" eb="2">
      <t>サン</t>
    </rPh>
    <rPh sb="2" eb="3">
      <t>シ</t>
    </rPh>
    <rPh sb="9" eb="10">
      <t>サイ</t>
    </rPh>
    <phoneticPr fontId="2"/>
  </si>
  <si>
    <t>第四子（　　　　）歳</t>
    <rPh sb="0" eb="1">
      <t>ダイ</t>
    </rPh>
    <rPh sb="1" eb="2">
      <t>ヨン</t>
    </rPh>
    <rPh sb="2" eb="3">
      <t>シ</t>
    </rPh>
    <rPh sb="9" eb="10">
      <t>サイ</t>
    </rPh>
    <phoneticPr fontId="2"/>
  </si>
  <si>
    <t>第五子（　　　　）歳</t>
    <rPh sb="0" eb="1">
      <t>ダイ</t>
    </rPh>
    <rPh sb="2" eb="3">
      <t>コ</t>
    </rPh>
    <rPh sb="9" eb="10">
      <t>サイ</t>
    </rPh>
    <phoneticPr fontId="2"/>
  </si>
  <si>
    <t>第六子（　　　　）歳</t>
    <rPh sb="0" eb="1">
      <t>ダイ</t>
    </rPh>
    <rPh sb="1" eb="2">
      <t>ロク</t>
    </rPh>
    <rPh sb="2" eb="3">
      <t>シ</t>
    </rPh>
    <rPh sb="9" eb="10">
      <t>サイ</t>
    </rPh>
    <phoneticPr fontId="2"/>
  </si>
  <si>
    <t>(7)</t>
  </si>
  <si>
    <t>第七子（　　　　）歳</t>
    <rPh sb="0" eb="1">
      <t>ダイ</t>
    </rPh>
    <rPh sb="1" eb="2">
      <t>ナナ</t>
    </rPh>
    <rPh sb="2" eb="3">
      <t>シ</t>
    </rPh>
    <rPh sb="9" eb="10">
      <t>サイ</t>
    </rPh>
    <phoneticPr fontId="2"/>
  </si>
  <si>
    <t>(8)</t>
  </si>
  <si>
    <t>第八子（　　　　）歳</t>
    <rPh sb="0" eb="1">
      <t>ダイ</t>
    </rPh>
    <rPh sb="1" eb="2">
      <t>ハチ</t>
    </rPh>
    <rPh sb="2" eb="3">
      <t>シ</t>
    </rPh>
    <rPh sb="9" eb="10">
      <t>サイ</t>
    </rPh>
    <phoneticPr fontId="2"/>
  </si>
  <si>
    <t>(9)</t>
  </si>
  <si>
    <t>第九子（　　　　）歳</t>
    <rPh sb="0" eb="1">
      <t>ダイ</t>
    </rPh>
    <rPh sb="1" eb="2">
      <t>キュウ</t>
    </rPh>
    <rPh sb="2" eb="3">
      <t>シ</t>
    </rPh>
    <rPh sb="9" eb="10">
      <t>サイ</t>
    </rPh>
    <phoneticPr fontId="2"/>
  </si>
  <si>
    <t>(10)</t>
  </si>
  <si>
    <t>第十子（　　　　）歳</t>
    <rPh sb="0" eb="1">
      <t>ダイ</t>
    </rPh>
    <rPh sb="1" eb="2">
      <t>ジュウ</t>
    </rPh>
    <rPh sb="2" eb="3">
      <t>シ</t>
    </rPh>
    <rPh sb="9" eb="10">
      <t>サイ</t>
    </rPh>
    <phoneticPr fontId="2"/>
  </si>
  <si>
    <t>表頭</t>
    <rPh sb="0" eb="2">
      <t>ヒョウトウ</t>
    </rPh>
    <phoneticPr fontId="2"/>
  </si>
  <si>
    <t>1月</t>
    <rPh sb="1" eb="2">
      <t>ガツ</t>
    </rPh>
    <phoneticPr fontId="2"/>
  </si>
  <si>
    <t>4月</t>
  </si>
  <si>
    <t>働いていなかった</t>
    <rPh sb="0" eb="1">
      <t>ハタラ</t>
    </rPh>
    <phoneticPr fontId="2"/>
  </si>
  <si>
    <t>会社・団体に雇われていた</t>
    <rPh sb="0" eb="2">
      <t>カイシャ</t>
    </rPh>
    <rPh sb="3" eb="5">
      <t>ダンタイ</t>
    </rPh>
    <rPh sb="6" eb="7">
      <t>ヤト</t>
    </rPh>
    <phoneticPr fontId="2"/>
  </si>
  <si>
    <t>その他</t>
    <rPh sb="2" eb="3">
      <t>タ</t>
    </rPh>
    <phoneticPr fontId="2"/>
  </si>
  <si>
    <t>介護・看護のため</t>
    <rPh sb="0" eb="2">
      <t>カイゴ</t>
    </rPh>
    <rPh sb="3" eb="5">
      <t>カンゴ</t>
    </rPh>
    <phoneticPr fontId="2"/>
  </si>
  <si>
    <t>もっともあてはまるもの（回答は1つだけ）</t>
    <phoneticPr fontId="2"/>
  </si>
  <si>
    <t>13</t>
    <phoneticPr fontId="2"/>
  </si>
  <si>
    <t>19</t>
    <phoneticPr fontId="2"/>
  </si>
  <si>
    <t>育児短時間勤務制度</t>
    <rPh sb="0" eb="2">
      <t>イクジ</t>
    </rPh>
    <rPh sb="2" eb="5">
      <t>タンジカン</t>
    </rPh>
    <rPh sb="5" eb="7">
      <t>キンム</t>
    </rPh>
    <rPh sb="7" eb="9">
      <t>セイド</t>
    </rPh>
    <phoneticPr fontId="2"/>
  </si>
  <si>
    <t>どれも利用していない</t>
    <rPh sb="3" eb="5">
      <t>リヨウ</t>
    </rPh>
    <phoneticPr fontId="2"/>
  </si>
  <si>
    <t>育児・子育てのため</t>
    <rPh sb="0" eb="2">
      <t>イクジ</t>
    </rPh>
    <rPh sb="3" eb="5">
      <t>コソダ</t>
    </rPh>
    <phoneticPr fontId="2"/>
  </si>
  <si>
    <t>睡眠</t>
    <rPh sb="0" eb="2">
      <t>スイミン</t>
    </rPh>
    <phoneticPr fontId="2"/>
  </si>
  <si>
    <t>仕事</t>
    <rPh sb="0" eb="2">
      <t>シゴト</t>
    </rPh>
    <phoneticPr fontId="2"/>
  </si>
  <si>
    <t>自宅</t>
    <rPh sb="0" eb="2">
      <t>ジタク</t>
    </rPh>
    <phoneticPr fontId="2"/>
  </si>
  <si>
    <t>サテライトオフィス</t>
    <phoneticPr fontId="2"/>
  </si>
  <si>
    <t>図書館</t>
    <rPh sb="0" eb="3">
      <t>トショカン</t>
    </rPh>
    <phoneticPr fontId="2"/>
  </si>
  <si>
    <t>移動中</t>
    <rPh sb="0" eb="3">
      <t>イドウチュウ</t>
    </rPh>
    <phoneticPr fontId="2"/>
  </si>
  <si>
    <t>通勤中</t>
    <rPh sb="0" eb="3">
      <t>ツウキンチュウ</t>
    </rPh>
    <phoneticPr fontId="2"/>
  </si>
  <si>
    <t>わからない</t>
    <phoneticPr fontId="2"/>
  </si>
  <si>
    <t>5点　とても幸せ</t>
    <rPh sb="1" eb="2">
      <t>テン</t>
    </rPh>
    <rPh sb="6" eb="7">
      <t>シアワ</t>
    </rPh>
    <phoneticPr fontId="2"/>
  </si>
  <si>
    <t>1点　とても不幸</t>
    <rPh sb="1" eb="2">
      <t>テン</t>
    </rPh>
    <rPh sb="6" eb="8">
      <t>フコウ</t>
    </rPh>
    <phoneticPr fontId="2"/>
  </si>
  <si>
    <t>Q15-2</t>
  </si>
  <si>
    <t>Q15-3</t>
  </si>
  <si>
    <t>Q15-1</t>
    <phoneticPr fontId="2"/>
  </si>
  <si>
    <t>（回答は半角数字で入力）</t>
    <phoneticPr fontId="2"/>
  </si>
  <si>
    <t>4点</t>
    <rPh sb="1" eb="2">
      <t>テン</t>
    </rPh>
    <phoneticPr fontId="2"/>
  </si>
  <si>
    <t>3点</t>
    <rPh sb="1" eb="2">
      <t>テン</t>
    </rPh>
    <phoneticPr fontId="2"/>
  </si>
  <si>
    <t>2点</t>
    <rPh sb="1" eb="2">
      <t>テン</t>
    </rPh>
    <phoneticPr fontId="2"/>
  </si>
  <si>
    <t>制度として導入されていて、自分自身に適用されていた</t>
    <rPh sb="0" eb="2">
      <t>セイド</t>
    </rPh>
    <rPh sb="5" eb="7">
      <t>ドウニュウ</t>
    </rPh>
    <rPh sb="13" eb="15">
      <t>ジブン</t>
    </rPh>
    <rPh sb="15" eb="17">
      <t>ジシン</t>
    </rPh>
    <rPh sb="18" eb="20">
      <t>テキヨウ</t>
    </rPh>
    <phoneticPr fontId="2"/>
  </si>
  <si>
    <t>制度として導入されていたが、自分自身には適用されていなかった</t>
    <rPh sb="0" eb="2">
      <t>セイド</t>
    </rPh>
    <rPh sb="5" eb="7">
      <t>ドウニュウ</t>
    </rPh>
    <rPh sb="14" eb="16">
      <t>ジブン</t>
    </rPh>
    <rPh sb="16" eb="18">
      <t>ジシン</t>
    </rPh>
    <rPh sb="20" eb="22">
      <t>テキヨウ</t>
    </rPh>
    <phoneticPr fontId="2"/>
  </si>
  <si>
    <t>制度として導入されていなかった</t>
    <rPh sb="0" eb="2">
      <t>セイド</t>
    </rPh>
    <rPh sb="5" eb="7">
      <t>ドウニュウ</t>
    </rPh>
    <phoneticPr fontId="2"/>
  </si>
  <si>
    <t>自分で健康保険料を支払っていた（自分の給与から天引きされていた）</t>
    <rPh sb="0" eb="2">
      <t>ジブン</t>
    </rPh>
    <rPh sb="3" eb="5">
      <t>ケンコウ</t>
    </rPh>
    <rPh sb="5" eb="7">
      <t>ホケン</t>
    </rPh>
    <rPh sb="7" eb="8">
      <t>リョウ</t>
    </rPh>
    <rPh sb="9" eb="11">
      <t>シハラ</t>
    </rPh>
    <rPh sb="16" eb="18">
      <t>ジブン</t>
    </rPh>
    <rPh sb="19" eb="21">
      <t>キュウヨ</t>
    </rPh>
    <rPh sb="23" eb="25">
      <t>テンビ</t>
    </rPh>
    <phoneticPr fontId="2"/>
  </si>
  <si>
    <t>自分で年金保険料を支払っていた（自分の給与から天引きされていた）、もしくは年金を受給していた</t>
    <rPh sb="0" eb="2">
      <t>ジブン</t>
    </rPh>
    <rPh sb="3" eb="5">
      <t>ネンキン</t>
    </rPh>
    <rPh sb="5" eb="8">
      <t>ホケンリョウ</t>
    </rPh>
    <rPh sb="9" eb="11">
      <t>シハラ</t>
    </rPh>
    <rPh sb="16" eb="18">
      <t>ジブン</t>
    </rPh>
    <rPh sb="19" eb="21">
      <t>キュウヨ</t>
    </rPh>
    <rPh sb="23" eb="25">
      <t>テンビ</t>
    </rPh>
    <rPh sb="37" eb="39">
      <t>ネンキン</t>
    </rPh>
    <rPh sb="40" eb="42">
      <t>ジュキュウ</t>
    </rPh>
    <phoneticPr fontId="2"/>
  </si>
  <si>
    <t>自分で雇用保険料を支払っていた（自分の給与から天引きされていた）、もしくは失業給付を受給していた</t>
    <rPh sb="0" eb="2">
      <t>ジブン</t>
    </rPh>
    <rPh sb="3" eb="5">
      <t>コヨウ</t>
    </rPh>
    <rPh sb="5" eb="7">
      <t>ホケン</t>
    </rPh>
    <rPh sb="7" eb="8">
      <t>リョウ</t>
    </rPh>
    <rPh sb="9" eb="11">
      <t>シハラ</t>
    </rPh>
    <rPh sb="16" eb="18">
      <t>ジブン</t>
    </rPh>
    <rPh sb="19" eb="21">
      <t>キュウヨ</t>
    </rPh>
    <rPh sb="23" eb="25">
      <t>テンビ</t>
    </rPh>
    <rPh sb="37" eb="39">
      <t>シツギョウ</t>
    </rPh>
    <rPh sb="39" eb="41">
      <t>キュウフ</t>
    </rPh>
    <rPh sb="42" eb="44">
      <t>ジュキュウ</t>
    </rPh>
    <phoneticPr fontId="2"/>
  </si>
  <si>
    <t>業種コード</t>
    <rPh sb="0" eb="2">
      <t>ギョウシュ</t>
    </rPh>
    <phoneticPr fontId="33"/>
  </si>
  <si>
    <t>G01</t>
    <phoneticPr fontId="6"/>
  </si>
  <si>
    <t>農林漁業</t>
    <rPh sb="0" eb="2">
      <t>ノウリン</t>
    </rPh>
    <rPh sb="2" eb="4">
      <t>ギョギョウ</t>
    </rPh>
    <phoneticPr fontId="6"/>
  </si>
  <si>
    <t>卸売・小売業</t>
    <phoneticPr fontId="33"/>
  </si>
  <si>
    <t>G02</t>
    <phoneticPr fontId="6"/>
  </si>
  <si>
    <t>鉱業</t>
  </si>
  <si>
    <t>G37</t>
    <phoneticPr fontId="6"/>
  </si>
  <si>
    <t>卸売業</t>
    <phoneticPr fontId="6"/>
  </si>
  <si>
    <t>建 設 業</t>
    <phoneticPr fontId="6"/>
  </si>
  <si>
    <t>G38</t>
    <phoneticPr fontId="6"/>
  </si>
  <si>
    <t>百貨店、ディスカウントストア</t>
    <phoneticPr fontId="6"/>
  </si>
  <si>
    <t>G03</t>
    <phoneticPr fontId="6"/>
  </si>
  <si>
    <t>総合工事業</t>
  </si>
  <si>
    <t>G39</t>
    <phoneticPr fontId="6"/>
  </si>
  <si>
    <t>織物・衣服・身の回り品小売業</t>
  </si>
  <si>
    <t>G04</t>
    <phoneticPr fontId="6"/>
  </si>
  <si>
    <t>職別工事業（大工、とび、左官、石工など）</t>
    <rPh sb="6" eb="8">
      <t>ダイク</t>
    </rPh>
    <rPh sb="12" eb="14">
      <t>サカン</t>
    </rPh>
    <rPh sb="15" eb="17">
      <t>イシク</t>
    </rPh>
    <phoneticPr fontId="6"/>
  </si>
  <si>
    <t>飲食料品小売業</t>
  </si>
  <si>
    <t>G05</t>
    <phoneticPr fontId="6"/>
  </si>
  <si>
    <t>設備工事業</t>
  </si>
  <si>
    <t>G40</t>
    <phoneticPr fontId="6"/>
  </si>
  <si>
    <t>スーパー・ストア</t>
    <phoneticPr fontId="33"/>
  </si>
  <si>
    <t>製 造 業</t>
    <phoneticPr fontId="6"/>
  </si>
  <si>
    <t>G41</t>
    <phoneticPr fontId="6"/>
  </si>
  <si>
    <t>コンビニエンスストア</t>
    <phoneticPr fontId="33"/>
  </si>
  <si>
    <t>G06</t>
    <phoneticPr fontId="6"/>
  </si>
  <si>
    <t>食料品製造業</t>
  </si>
  <si>
    <t>G42</t>
    <phoneticPr fontId="6"/>
  </si>
  <si>
    <t>その他の飲食料品小売業</t>
    <rPh sb="0" eb="3">
      <t>ソノタ</t>
    </rPh>
    <phoneticPr fontId="6"/>
  </si>
  <si>
    <t>G07</t>
    <phoneticPr fontId="6"/>
  </si>
  <si>
    <t>繊維工業、衣服・繊維製品製造業</t>
    <rPh sb="5" eb="7">
      <t>イフク</t>
    </rPh>
    <rPh sb="8" eb="10">
      <t>センイ</t>
    </rPh>
    <rPh sb="10" eb="12">
      <t>セイヒン</t>
    </rPh>
    <rPh sb="12" eb="15">
      <t>セイゾウギョウ</t>
    </rPh>
    <phoneticPr fontId="6"/>
  </si>
  <si>
    <t>G43</t>
    <phoneticPr fontId="6"/>
  </si>
  <si>
    <t>その他の小売業</t>
  </si>
  <si>
    <t>G08</t>
    <phoneticPr fontId="6"/>
  </si>
  <si>
    <t>木材・木製品、家具、紙・パルプ</t>
    <rPh sb="7" eb="9">
      <t>カグ</t>
    </rPh>
    <rPh sb="10" eb="11">
      <t>カミ</t>
    </rPh>
    <phoneticPr fontId="6"/>
  </si>
  <si>
    <t>金融・保険業</t>
  </si>
  <si>
    <t>G09</t>
    <phoneticPr fontId="6"/>
  </si>
  <si>
    <t>印刷・同関連業</t>
    <phoneticPr fontId="33"/>
  </si>
  <si>
    <t>G44</t>
    <phoneticPr fontId="6"/>
  </si>
  <si>
    <t>銀行・信託業</t>
  </si>
  <si>
    <t>G10</t>
    <phoneticPr fontId="6"/>
  </si>
  <si>
    <t>化学工業、石油・石炭製品、ﾌﾟﾗｽﾁｯｸ製品製造業</t>
    <rPh sb="5" eb="7">
      <t>セキユ</t>
    </rPh>
    <rPh sb="8" eb="10">
      <t>セキタン</t>
    </rPh>
    <rPh sb="10" eb="12">
      <t>セイヒン</t>
    </rPh>
    <phoneticPr fontId="6"/>
  </si>
  <si>
    <t>G45</t>
    <phoneticPr fontId="6"/>
  </si>
  <si>
    <t>信金、信用組合業</t>
    <rPh sb="0" eb="2">
      <t>シンキン</t>
    </rPh>
    <rPh sb="3" eb="5">
      <t>シンヨウ</t>
    </rPh>
    <rPh sb="5" eb="7">
      <t>クミアイ</t>
    </rPh>
    <rPh sb="7" eb="8">
      <t>ギョウ</t>
    </rPh>
    <phoneticPr fontId="6"/>
  </si>
  <si>
    <t>G11</t>
    <phoneticPr fontId="6"/>
  </si>
  <si>
    <t>ゴム、革、窯業・土石製品製造業</t>
    <rPh sb="3" eb="4">
      <t>カワ</t>
    </rPh>
    <rPh sb="5" eb="7">
      <t>ヨウギョウ</t>
    </rPh>
    <rPh sb="8" eb="10">
      <t>ドセキ</t>
    </rPh>
    <phoneticPr fontId="6"/>
  </si>
  <si>
    <t>G46</t>
    <phoneticPr fontId="6"/>
  </si>
  <si>
    <t>貸金業、投資業等非預金信用機関</t>
    <phoneticPr fontId="33"/>
  </si>
  <si>
    <t>G12</t>
    <phoneticPr fontId="6"/>
  </si>
  <si>
    <t>鉄鋼業</t>
  </si>
  <si>
    <t>G47</t>
    <phoneticPr fontId="6"/>
  </si>
  <si>
    <t>証券業、商品先物取引業</t>
  </si>
  <si>
    <t>G13</t>
    <phoneticPr fontId="6"/>
  </si>
  <si>
    <t>非鉄金属製造業</t>
  </si>
  <si>
    <t>G48</t>
    <phoneticPr fontId="6"/>
  </si>
  <si>
    <t>保険業</t>
  </si>
  <si>
    <t>G14</t>
    <phoneticPr fontId="6"/>
  </si>
  <si>
    <t>金属製品製造業</t>
  </si>
  <si>
    <t>G49</t>
    <phoneticPr fontId="6"/>
  </si>
  <si>
    <t>その他金融</t>
    <rPh sb="0" eb="3">
      <t>ソノタ</t>
    </rPh>
    <rPh sb="3" eb="5">
      <t>キンユウ</t>
    </rPh>
    <phoneticPr fontId="6"/>
  </si>
  <si>
    <t>G15</t>
    <phoneticPr fontId="6"/>
  </si>
  <si>
    <t>一般機械器具製造業</t>
  </si>
  <si>
    <t>G50</t>
    <phoneticPr fontId="6"/>
  </si>
  <si>
    <t>不動産業</t>
  </si>
  <si>
    <t>電気機械器具製造業</t>
  </si>
  <si>
    <t>飲食店、宿泊業</t>
    <rPh sb="0" eb="2">
      <t>インショク</t>
    </rPh>
    <rPh sb="2" eb="3">
      <t>テン</t>
    </rPh>
    <rPh sb="4" eb="6">
      <t>シュクハク</t>
    </rPh>
    <rPh sb="6" eb="7">
      <t>ギョウ</t>
    </rPh>
    <phoneticPr fontId="33"/>
  </si>
  <si>
    <t>G16</t>
    <phoneticPr fontId="6"/>
  </si>
  <si>
    <t>総合電機</t>
  </si>
  <si>
    <t>G51</t>
    <phoneticPr fontId="6"/>
  </si>
  <si>
    <t>飲食店</t>
    <rPh sb="0" eb="3">
      <t>インショクテン</t>
    </rPh>
    <phoneticPr fontId="6"/>
  </si>
  <si>
    <t>G17</t>
    <phoneticPr fontId="6"/>
  </si>
  <si>
    <t>重電・産業用電気機器</t>
  </si>
  <si>
    <t>G52</t>
    <phoneticPr fontId="6"/>
  </si>
  <si>
    <t>旅館、ホテル、レジャー</t>
    <rPh sb="0" eb="2">
      <t>リョカン</t>
    </rPh>
    <phoneticPr fontId="6"/>
  </si>
  <si>
    <t>G18</t>
    <phoneticPr fontId="6"/>
  </si>
  <si>
    <t>ｺﾝﾋﾟｭｰﾀ･通信機器･OA機器関連</t>
  </si>
  <si>
    <t>医療・福祉</t>
    <rPh sb="0" eb="2">
      <t>イリョウ</t>
    </rPh>
    <rPh sb="3" eb="5">
      <t>フクシ</t>
    </rPh>
    <phoneticPr fontId="33"/>
  </si>
  <si>
    <t>G19</t>
    <phoneticPr fontId="6"/>
  </si>
  <si>
    <t>家電・AV機器</t>
  </si>
  <si>
    <t>G53</t>
    <phoneticPr fontId="6"/>
  </si>
  <si>
    <t>医療業（病院、歯科診療所など）</t>
    <rPh sb="4" eb="6">
      <t>ビョウイン</t>
    </rPh>
    <rPh sb="7" eb="9">
      <t>シカ</t>
    </rPh>
    <rPh sb="9" eb="12">
      <t>シンリョウジョ</t>
    </rPh>
    <phoneticPr fontId="6"/>
  </si>
  <si>
    <t>G20</t>
    <phoneticPr fontId="6"/>
  </si>
  <si>
    <t>ｹﾞｰﾑ･ｱﾐｭｰｽﾞﾒﾝﾄ機器</t>
  </si>
  <si>
    <t>G54</t>
    <phoneticPr fontId="6"/>
  </si>
  <si>
    <t>社会保険、社会福祉</t>
    <phoneticPr fontId="6"/>
  </si>
  <si>
    <t>G21</t>
    <phoneticPr fontId="6"/>
  </si>
  <si>
    <t>半導体・電子・電気部品</t>
  </si>
  <si>
    <t>（保育所、託児所、訪問介護など）</t>
  </si>
  <si>
    <t>G22</t>
    <phoneticPr fontId="6"/>
  </si>
  <si>
    <t>その他の電気機械器具製造業</t>
  </si>
  <si>
    <t>教育・学習支援</t>
    <rPh sb="0" eb="2">
      <t>キョウイク</t>
    </rPh>
    <rPh sb="3" eb="5">
      <t>ガクシュウ</t>
    </rPh>
    <rPh sb="5" eb="7">
      <t>シエン</t>
    </rPh>
    <phoneticPr fontId="33"/>
  </si>
  <si>
    <t>G23</t>
    <phoneticPr fontId="6"/>
  </si>
  <si>
    <t>自動車・鉄道・航空機等製造、同部品製造</t>
    <rPh sb="11" eb="13">
      <t>セイゾウ</t>
    </rPh>
    <phoneticPr fontId="6"/>
  </si>
  <si>
    <t>G55</t>
    <phoneticPr fontId="6"/>
  </si>
  <si>
    <t>教育（小・中・高等学校、短大、大学、</t>
    <rPh sb="3" eb="4">
      <t>ショウ</t>
    </rPh>
    <rPh sb="5" eb="6">
      <t>チュウ</t>
    </rPh>
    <rPh sb="7" eb="9">
      <t>コウトウ</t>
    </rPh>
    <rPh sb="9" eb="11">
      <t>ガッコウ</t>
    </rPh>
    <rPh sb="12" eb="14">
      <t>タンダイ</t>
    </rPh>
    <rPh sb="15" eb="17">
      <t>ダイガク</t>
    </rPh>
    <phoneticPr fontId="6"/>
  </si>
  <si>
    <t>G24</t>
    <phoneticPr fontId="6"/>
  </si>
  <si>
    <t>精密機械器具製造業</t>
  </si>
  <si>
    <t>専修学校、各種学校、その他教育機関）</t>
    <phoneticPr fontId="6"/>
  </si>
  <si>
    <t>G25</t>
    <phoneticPr fontId="6"/>
  </si>
  <si>
    <t>その他の製造業</t>
  </si>
  <si>
    <t>サービス業</t>
  </si>
  <si>
    <t>G26</t>
    <phoneticPr fontId="6"/>
  </si>
  <si>
    <t>電気・ガス・熱供給・水道業</t>
  </si>
  <si>
    <t>G56</t>
    <phoneticPr fontId="33"/>
  </si>
  <si>
    <t>郵便局（郵便事業のみ）</t>
    <rPh sb="0" eb="3">
      <t>ユウビンキョク</t>
    </rPh>
    <rPh sb="4" eb="6">
      <t>ユウビン</t>
    </rPh>
    <rPh sb="6" eb="8">
      <t>ジギョウ</t>
    </rPh>
    <phoneticPr fontId="33"/>
  </si>
  <si>
    <t>情報通信業</t>
    <rPh sb="0" eb="2">
      <t>ジョウホウ</t>
    </rPh>
    <rPh sb="2" eb="5">
      <t>ツウシンギョウ</t>
    </rPh>
    <phoneticPr fontId="33"/>
  </si>
  <si>
    <t>G27</t>
    <phoneticPr fontId="33"/>
  </si>
  <si>
    <t>放送業</t>
    <rPh sb="0" eb="2">
      <t>ホウソウ</t>
    </rPh>
    <rPh sb="2" eb="3">
      <t>ギョウ</t>
    </rPh>
    <phoneticPr fontId="33"/>
  </si>
  <si>
    <t>G57</t>
    <phoneticPr fontId="6"/>
  </si>
  <si>
    <t>理美容、エステ、クリーニング、浴場</t>
    <rPh sb="0" eb="3">
      <t>リビヨウ</t>
    </rPh>
    <rPh sb="15" eb="17">
      <t>ヨクジョウ</t>
    </rPh>
    <phoneticPr fontId="6"/>
  </si>
  <si>
    <t>G28</t>
    <phoneticPr fontId="33"/>
  </si>
  <si>
    <t>通信業（電気通信業、信書送達業など）</t>
    <rPh sb="4" eb="6">
      <t>デンキ</t>
    </rPh>
    <rPh sb="6" eb="8">
      <t>ツウシン</t>
    </rPh>
    <rPh sb="8" eb="9">
      <t>ギョウ</t>
    </rPh>
    <rPh sb="10" eb="12">
      <t>シンショ</t>
    </rPh>
    <rPh sb="12" eb="14">
      <t>ソウタツ</t>
    </rPh>
    <rPh sb="14" eb="15">
      <t>ギョウ</t>
    </rPh>
    <phoneticPr fontId="33"/>
  </si>
  <si>
    <t>G58</t>
    <phoneticPr fontId="6"/>
  </si>
  <si>
    <t>駐車場業</t>
  </si>
  <si>
    <t>G29</t>
    <phoneticPr fontId="6"/>
  </si>
  <si>
    <t>情報サービス・調査業</t>
    <phoneticPr fontId="6"/>
  </si>
  <si>
    <t>G59</t>
    <phoneticPr fontId="33"/>
  </si>
  <si>
    <t>その他の生活関連サービス業</t>
    <phoneticPr fontId="6"/>
  </si>
  <si>
    <t>（ｿﾌﾄｳｴｱ業、情報処理業、ｺﾝﾋﾟｭｰﾀ 修理など）</t>
    <phoneticPr fontId="6"/>
  </si>
  <si>
    <t>（家事サービス、写真、冠婚葬祭など）</t>
  </si>
  <si>
    <t>G30</t>
    <phoneticPr fontId="33"/>
  </si>
  <si>
    <t>インターネット付随サービス業</t>
    <rPh sb="7" eb="9">
      <t>フズイ</t>
    </rPh>
    <rPh sb="13" eb="14">
      <t>ギョウ</t>
    </rPh>
    <phoneticPr fontId="33"/>
  </si>
  <si>
    <t>G60</t>
    <phoneticPr fontId="33"/>
  </si>
  <si>
    <t>自動車整備業</t>
  </si>
  <si>
    <t>G31</t>
    <phoneticPr fontId="33"/>
  </si>
  <si>
    <t>映像・音声・文字情報制作業（映画・ﾋﾞﾃﾞｵ・ﾃﾚﾋﾞ番組・</t>
    <rPh sb="0" eb="2">
      <t>エイゾウ</t>
    </rPh>
    <rPh sb="3" eb="5">
      <t>オンセイ</t>
    </rPh>
    <rPh sb="6" eb="11">
      <t>モジジョウホウセイ</t>
    </rPh>
    <rPh sb="11" eb="13">
      <t>サギョウ</t>
    </rPh>
    <rPh sb="14" eb="16">
      <t>エイガ</t>
    </rPh>
    <rPh sb="27" eb="29">
      <t>バングミ</t>
    </rPh>
    <phoneticPr fontId="33"/>
  </si>
  <si>
    <t>G61</t>
    <phoneticPr fontId="33"/>
  </si>
  <si>
    <t>物品賃貸業</t>
    <phoneticPr fontId="6"/>
  </si>
  <si>
    <t>　　　　　　　ﾚｺｰﾄﾞ・ﾗｼﾞｵ番組制作業、新聞業、出版業）</t>
    <phoneticPr fontId="33"/>
  </si>
  <si>
    <t>（ﾋﾞﾃﾞｵ、事務機器・自動車のﾚﾝﾀﾙ･ﾘｰｽ など）</t>
    <phoneticPr fontId="6"/>
  </si>
  <si>
    <t>運輸業</t>
    <rPh sb="0" eb="2">
      <t>ウンユ</t>
    </rPh>
    <rPh sb="2" eb="3">
      <t>ギョウ</t>
    </rPh>
    <phoneticPr fontId="6"/>
  </si>
  <si>
    <t>G62</t>
    <phoneticPr fontId="33"/>
  </si>
  <si>
    <t>広告代理業</t>
    <rPh sb="0" eb="2">
      <t>コウコク</t>
    </rPh>
    <rPh sb="2" eb="4">
      <t>ダイリ</t>
    </rPh>
    <rPh sb="4" eb="5">
      <t>ギョウ</t>
    </rPh>
    <phoneticPr fontId="6"/>
  </si>
  <si>
    <t>G32</t>
    <phoneticPr fontId="6"/>
  </si>
  <si>
    <t>鉄道、道路旅客運送業</t>
    <rPh sb="7" eb="9">
      <t>ウンソウ</t>
    </rPh>
    <rPh sb="9" eb="10">
      <t>ギョウ</t>
    </rPh>
    <phoneticPr fontId="6"/>
  </si>
  <si>
    <t>G63</t>
    <phoneticPr fontId="33"/>
  </si>
  <si>
    <t>専門サービス業（法律事務所、税務事務所、デザイン業、</t>
    <phoneticPr fontId="6"/>
  </si>
  <si>
    <t>G33</t>
    <phoneticPr fontId="6"/>
  </si>
  <si>
    <t>道路貨物運送業</t>
  </si>
  <si>
    <t>広告制作業、コンサルタントなど）</t>
  </si>
  <si>
    <t>G34</t>
    <phoneticPr fontId="33"/>
  </si>
  <si>
    <t>倉庫業</t>
  </si>
  <si>
    <t>G64</t>
    <phoneticPr fontId="33"/>
  </si>
  <si>
    <t>その他の事業サービス業</t>
    <phoneticPr fontId="6"/>
  </si>
  <si>
    <t>G35</t>
    <phoneticPr fontId="33"/>
  </si>
  <si>
    <t>旅行業および運輸に付帯するサービス業</t>
    <rPh sb="0" eb="3">
      <t>リョコウギョウ</t>
    </rPh>
    <rPh sb="6" eb="8">
      <t>ウンユ</t>
    </rPh>
    <rPh sb="9" eb="11">
      <t>フタイ</t>
    </rPh>
    <rPh sb="13" eb="18">
      <t>サービスギョウ</t>
    </rPh>
    <phoneticPr fontId="6"/>
  </si>
  <si>
    <t>（消毒、ﾋﾞﾙﾒﾝﾃﾅﾝｽ、職業紹介、清掃事業）</t>
    <phoneticPr fontId="6"/>
  </si>
  <si>
    <t>G36</t>
    <phoneticPr fontId="33"/>
  </si>
  <si>
    <t>その他の運輸業</t>
    <rPh sb="0" eb="3">
      <t>ソノタ</t>
    </rPh>
    <rPh sb="4" eb="6">
      <t>ウンユ</t>
    </rPh>
    <rPh sb="6" eb="7">
      <t>ギョウ</t>
    </rPh>
    <phoneticPr fontId="6"/>
  </si>
  <si>
    <t>G65</t>
    <phoneticPr fontId="33"/>
  </si>
  <si>
    <t>その他のサービス業（機械等修理業、共同組合、</t>
    <rPh sb="10" eb="12">
      <t>キカイ</t>
    </rPh>
    <rPh sb="12" eb="13">
      <t>トウ</t>
    </rPh>
    <rPh sb="13" eb="16">
      <t>シュウリギョウ</t>
    </rPh>
    <rPh sb="17" eb="19">
      <t>キョウドウ</t>
    </rPh>
    <rPh sb="19" eb="21">
      <t>クミアイ</t>
    </rPh>
    <phoneticPr fontId="6"/>
  </si>
  <si>
    <t>廃棄物処理業、学術研究機関、宗教、経済団体など）</t>
    <rPh sb="11" eb="13">
      <t>キカン</t>
    </rPh>
    <phoneticPr fontId="33"/>
  </si>
  <si>
    <t>G66</t>
    <phoneticPr fontId="6"/>
  </si>
  <si>
    <t>公務</t>
  </si>
  <si>
    <t>G67</t>
    <phoneticPr fontId="6"/>
  </si>
  <si>
    <t>他に分類されないもの</t>
  </si>
  <si>
    <t>職種コード（１）</t>
    <rPh sb="0" eb="2">
      <t>ショクシュ</t>
    </rPh>
    <phoneticPr fontId="6"/>
  </si>
  <si>
    <t>サービス職</t>
    <rPh sb="4" eb="5">
      <t>ショクギョウ</t>
    </rPh>
    <phoneticPr fontId="6"/>
  </si>
  <si>
    <t>事務・営業・販売職</t>
    <rPh sb="0" eb="2">
      <t>ジム</t>
    </rPh>
    <rPh sb="3" eb="5">
      <t>エイギョウ</t>
    </rPh>
    <rPh sb="6" eb="8">
      <t>ハンバイ</t>
    </rPh>
    <rPh sb="8" eb="9">
      <t>ショク</t>
    </rPh>
    <phoneticPr fontId="6"/>
  </si>
  <si>
    <t>家政婦（夫）、ホームヘルパーなどのサービス職業</t>
    <rPh sb="0" eb="3">
      <t>カセイフ</t>
    </rPh>
    <rPh sb="4" eb="5">
      <t>オット</t>
    </rPh>
    <rPh sb="21" eb="23">
      <t>ショクギョウ</t>
    </rPh>
    <phoneticPr fontId="2"/>
  </si>
  <si>
    <t>一般事務職</t>
    <rPh sb="0" eb="2">
      <t>イッパン</t>
    </rPh>
    <rPh sb="2" eb="5">
      <t>ジムショク</t>
    </rPh>
    <phoneticPr fontId="6"/>
  </si>
  <si>
    <t>家政婦（夫）、ホームヘルパーなど</t>
    <rPh sb="0" eb="3">
      <t>カセイフ</t>
    </rPh>
    <rPh sb="4" eb="5">
      <t>オット</t>
    </rPh>
    <phoneticPr fontId="2"/>
  </si>
  <si>
    <t>総務</t>
  </si>
  <si>
    <t>生活衛生サービス職業</t>
    <rPh sb="0" eb="2">
      <t>セイカツ</t>
    </rPh>
    <rPh sb="2" eb="4">
      <t>エイセイ</t>
    </rPh>
    <rPh sb="8" eb="10">
      <t>ショクギョウ</t>
    </rPh>
    <phoneticPr fontId="6"/>
  </si>
  <si>
    <t>人事</t>
  </si>
  <si>
    <t>045</t>
  </si>
  <si>
    <t>労務</t>
  </si>
  <si>
    <t>エステティシャン</t>
  </si>
  <si>
    <t>046</t>
  </si>
  <si>
    <t>法務</t>
  </si>
  <si>
    <t>その他生活衛生サービス職業従事者</t>
  </si>
  <si>
    <t>047</t>
  </si>
  <si>
    <t>広報</t>
  </si>
  <si>
    <t>飲食物調理職業</t>
    <rPh sb="0" eb="3">
      <t>インショクブツ</t>
    </rPh>
    <rPh sb="3" eb="5">
      <t>チョウリ</t>
    </rPh>
    <rPh sb="5" eb="7">
      <t>ショクギョウ</t>
    </rPh>
    <phoneticPr fontId="6"/>
  </si>
  <si>
    <t>経営企画</t>
  </si>
  <si>
    <t>和食調理師、すし職人</t>
  </si>
  <si>
    <t>営業事務</t>
  </si>
  <si>
    <t>洋食調理師</t>
  </si>
  <si>
    <t>050</t>
  </si>
  <si>
    <t>管理事務</t>
  </si>
  <si>
    <t>中華料理調理師</t>
  </si>
  <si>
    <t>051</t>
  </si>
  <si>
    <t>国際業務</t>
  </si>
  <si>
    <t>052</t>
  </si>
  <si>
    <t>貿易事務</t>
  </si>
  <si>
    <t>接客・給仕職業　</t>
    <rPh sb="0" eb="2">
      <t>セッキャク</t>
    </rPh>
    <rPh sb="3" eb="5">
      <t>キュウジ</t>
    </rPh>
    <rPh sb="5" eb="7">
      <t>ショクギョウ</t>
    </rPh>
    <phoneticPr fontId="6"/>
  </si>
  <si>
    <t>053</t>
  </si>
  <si>
    <t>業務</t>
  </si>
  <si>
    <t>ウエイター・ウエイトレス</t>
  </si>
  <si>
    <t>054</t>
  </si>
  <si>
    <t>在庫管理</t>
  </si>
  <si>
    <t>ホールスタッフ（パチンコ・遊技場）</t>
    <rPh sb="14" eb="15">
      <t>ギジュツ</t>
    </rPh>
    <phoneticPr fontId="6"/>
  </si>
  <si>
    <t>055</t>
  </si>
  <si>
    <t>商品管理</t>
  </si>
  <si>
    <t>宿泊施設接客</t>
  </si>
  <si>
    <t>056</t>
  </si>
  <si>
    <t>仕入</t>
  </si>
  <si>
    <t>添乗員・ツアーコンダクター</t>
  </si>
  <si>
    <t>057</t>
  </si>
  <si>
    <t>購買・資材</t>
  </si>
  <si>
    <t>その他接客・給仕職業</t>
  </si>
  <si>
    <t>058</t>
  </si>
  <si>
    <t>医療事務</t>
  </si>
  <si>
    <t>059</t>
  </si>
  <si>
    <t>秘書</t>
  </si>
  <si>
    <t>ビル・駐車場・マンション・ボイラー等管理</t>
    <rPh sb="17" eb="18">
      <t>トウ</t>
    </rPh>
    <rPh sb="18" eb="20">
      <t>カンリ</t>
    </rPh>
    <phoneticPr fontId="6"/>
  </si>
  <si>
    <t>060</t>
  </si>
  <si>
    <t>受付</t>
  </si>
  <si>
    <t>その他のサービス職業従事者</t>
    <rPh sb="0" eb="3">
      <t>ソノタ</t>
    </rPh>
    <rPh sb="8" eb="10">
      <t>ショクギョウ</t>
    </rPh>
    <rPh sb="10" eb="13">
      <t>ジュウジシャ</t>
    </rPh>
    <phoneticPr fontId="6"/>
  </si>
  <si>
    <t>061</t>
  </si>
  <si>
    <t>電話交換手</t>
  </si>
  <si>
    <t>自動車・バイク整備士</t>
    <rPh sb="0" eb="3">
      <t>ジドウシャ</t>
    </rPh>
    <rPh sb="7" eb="9">
      <t>セイビ</t>
    </rPh>
    <rPh sb="9" eb="10">
      <t>シ</t>
    </rPh>
    <phoneticPr fontId="6"/>
  </si>
  <si>
    <t>062</t>
  </si>
  <si>
    <t>手配業務</t>
  </si>
  <si>
    <t>機械保守・メンテナンス</t>
    <rPh sb="0" eb="2">
      <t>キカイ</t>
    </rPh>
    <rPh sb="2" eb="4">
      <t>ホシュ</t>
    </rPh>
    <phoneticPr fontId="6"/>
  </si>
  <si>
    <t>063</t>
  </si>
  <si>
    <t>スタッフコーディネーター</t>
  </si>
  <si>
    <t>サービススタッフ（ガソリンスタンド）</t>
  </si>
  <si>
    <t>064</t>
  </si>
  <si>
    <t>その他一般事務系職</t>
  </si>
  <si>
    <t>他に分類されないサービス職業従事者</t>
  </si>
  <si>
    <t>企画・販促系事務職</t>
    <rPh sb="0" eb="2">
      <t>キカク</t>
    </rPh>
    <rPh sb="3" eb="5">
      <t>ハンソク</t>
    </rPh>
    <rPh sb="5" eb="6">
      <t>ケイ</t>
    </rPh>
    <rPh sb="6" eb="8">
      <t>ジム</t>
    </rPh>
    <rPh sb="8" eb="9">
      <t>ショク</t>
    </rPh>
    <phoneticPr fontId="6"/>
  </si>
  <si>
    <t>保安・警備職</t>
    <rPh sb="0" eb="2">
      <t>ホアン</t>
    </rPh>
    <rPh sb="3" eb="5">
      <t>ケイビ</t>
    </rPh>
    <rPh sb="5" eb="6">
      <t>ショク</t>
    </rPh>
    <phoneticPr fontId="6"/>
  </si>
  <si>
    <t>企画</t>
  </si>
  <si>
    <t>販売促進</t>
  </si>
  <si>
    <t>農林漁業関連職</t>
    <rPh sb="0" eb="2">
      <t>ノウリン</t>
    </rPh>
    <rPh sb="2" eb="4">
      <t>ギョギョウ</t>
    </rPh>
    <rPh sb="4" eb="6">
      <t>カンレン</t>
    </rPh>
    <rPh sb="6" eb="7">
      <t>ショク</t>
    </rPh>
    <phoneticPr fontId="6"/>
  </si>
  <si>
    <t>067</t>
  </si>
  <si>
    <t>マーケティング</t>
  </si>
  <si>
    <t>農耕作業者、造園職、養畜作業者、</t>
    <rPh sb="0" eb="2">
      <t>ノウコウ</t>
    </rPh>
    <rPh sb="2" eb="5">
      <t>サギョウシャ</t>
    </rPh>
    <rPh sb="6" eb="8">
      <t>ゾウエン</t>
    </rPh>
    <rPh sb="8" eb="9">
      <t>ショク</t>
    </rPh>
    <rPh sb="10" eb="11">
      <t>ヨウ</t>
    </rPh>
    <rPh sb="11" eb="12">
      <t>チク</t>
    </rPh>
    <rPh sb="12" eb="15">
      <t>サギョウシャ</t>
    </rPh>
    <phoneticPr fontId="6"/>
  </si>
  <si>
    <t>068</t>
  </si>
  <si>
    <t>宣伝</t>
  </si>
  <si>
    <t>069</t>
  </si>
  <si>
    <t>調査</t>
  </si>
  <si>
    <t>運輸・通信関連職</t>
    <rPh sb="0" eb="2">
      <t>ウンユ</t>
    </rPh>
    <rPh sb="3" eb="5">
      <t>ツウシン</t>
    </rPh>
    <rPh sb="5" eb="7">
      <t>カンレン</t>
    </rPh>
    <rPh sb="7" eb="8">
      <t>ショク</t>
    </rPh>
    <phoneticPr fontId="6"/>
  </si>
  <si>
    <t>070</t>
  </si>
  <si>
    <t>商品開発</t>
  </si>
  <si>
    <t>商品企画</t>
  </si>
  <si>
    <t>ドライバー（バン、ワゴン）</t>
  </si>
  <si>
    <t>072</t>
  </si>
  <si>
    <t>バイヤー</t>
  </si>
  <si>
    <t>ドライバー（トラック）</t>
  </si>
  <si>
    <t>073</t>
  </si>
  <si>
    <t>マーチャンダイザー</t>
  </si>
  <si>
    <t>ドライバー（バス）</t>
  </si>
  <si>
    <t>074</t>
  </si>
  <si>
    <t>店舗開発</t>
  </si>
  <si>
    <t>ドライバー（２輪）</t>
  </si>
  <si>
    <t>075</t>
  </si>
  <si>
    <t>その他企画・販促系事務職</t>
    <rPh sb="9" eb="11">
      <t>ジム</t>
    </rPh>
    <phoneticPr fontId="6"/>
  </si>
  <si>
    <t>ドライバー（タクシー・ハイヤー）</t>
  </si>
  <si>
    <t>財務・会計・経理</t>
    <rPh sb="0" eb="2">
      <t>ザイム</t>
    </rPh>
    <rPh sb="3" eb="5">
      <t>カイケイ</t>
    </rPh>
    <rPh sb="6" eb="8">
      <t>ケイリ</t>
    </rPh>
    <phoneticPr fontId="6"/>
  </si>
  <si>
    <t>その他の運輸・通信従事者</t>
    <rPh sb="0" eb="3">
      <t>ソノタ</t>
    </rPh>
    <rPh sb="4" eb="6">
      <t>ウンユ</t>
    </rPh>
    <rPh sb="7" eb="9">
      <t>ツウシン</t>
    </rPh>
    <rPh sb="9" eb="12">
      <t>ジュウジシャ</t>
    </rPh>
    <phoneticPr fontId="6"/>
  </si>
  <si>
    <t>営業従事者</t>
    <rPh sb="0" eb="2">
      <t>エイギョウ</t>
    </rPh>
    <rPh sb="2" eb="5">
      <t>ジュウジシャ</t>
    </rPh>
    <phoneticPr fontId="6"/>
  </si>
  <si>
    <t>不動産営業</t>
    <rPh sb="0" eb="3">
      <t>フドウサン</t>
    </rPh>
    <rPh sb="3" eb="5">
      <t>エイギョウ</t>
    </rPh>
    <phoneticPr fontId="33"/>
  </si>
  <si>
    <t>生産工程・労務職</t>
    <rPh sb="0" eb="2">
      <t>セイサン</t>
    </rPh>
    <rPh sb="2" eb="4">
      <t>コウテイ</t>
    </rPh>
    <rPh sb="5" eb="7">
      <t>ロウム</t>
    </rPh>
    <rPh sb="7" eb="8">
      <t>ショク</t>
    </rPh>
    <phoneticPr fontId="6"/>
  </si>
  <si>
    <t>食品営業</t>
    <rPh sb="0" eb="2">
      <t>ショクヒン</t>
    </rPh>
    <rPh sb="2" eb="4">
      <t>エイギョウ</t>
    </rPh>
    <phoneticPr fontId="33"/>
  </si>
  <si>
    <t>製造・生産工程作業者</t>
    <rPh sb="0" eb="2">
      <t>セイゾウ</t>
    </rPh>
    <rPh sb="3" eb="5">
      <t>セイサン</t>
    </rPh>
    <rPh sb="5" eb="7">
      <t>コウテイ</t>
    </rPh>
    <rPh sb="7" eb="10">
      <t>サギョウシャ</t>
    </rPh>
    <phoneticPr fontId="6"/>
  </si>
  <si>
    <t>079</t>
  </si>
  <si>
    <t>医薬品営業</t>
    <rPh sb="0" eb="3">
      <t>イヤクヒン</t>
    </rPh>
    <rPh sb="3" eb="5">
      <t>エイギョウ</t>
    </rPh>
    <phoneticPr fontId="33"/>
  </si>
  <si>
    <t>080</t>
  </si>
  <si>
    <t>化学品営業</t>
    <rPh sb="0" eb="3">
      <t>カガクヒン</t>
    </rPh>
    <rPh sb="3" eb="5">
      <t>エイギョウ</t>
    </rPh>
    <phoneticPr fontId="33"/>
  </si>
  <si>
    <t>081</t>
  </si>
  <si>
    <t>機械営業</t>
    <rPh sb="0" eb="2">
      <t>キカイ</t>
    </rPh>
    <rPh sb="2" eb="4">
      <t>エイギョウ</t>
    </rPh>
    <phoneticPr fontId="33"/>
  </si>
  <si>
    <t>電気・電子機器営業</t>
    <rPh sb="0" eb="2">
      <t>デンキ</t>
    </rPh>
    <rPh sb="3" eb="5">
      <t>デンシ</t>
    </rPh>
    <rPh sb="5" eb="7">
      <t>キキ</t>
    </rPh>
    <rPh sb="7" eb="9">
      <t>エイギョウ</t>
    </rPh>
    <phoneticPr fontId="33"/>
  </si>
  <si>
    <t>083</t>
  </si>
  <si>
    <t>通信営業</t>
    <rPh sb="0" eb="2">
      <t>ツウシン</t>
    </rPh>
    <rPh sb="2" eb="4">
      <t>エイギョウ</t>
    </rPh>
    <phoneticPr fontId="33"/>
  </si>
  <si>
    <t>建設作業者（土木作業員）</t>
    <rPh sb="0" eb="2">
      <t>ケンセツ</t>
    </rPh>
    <rPh sb="2" eb="4">
      <t>サギョウ</t>
    </rPh>
    <rPh sb="4" eb="5">
      <t>シャ</t>
    </rPh>
    <rPh sb="6" eb="8">
      <t>ドボク</t>
    </rPh>
    <rPh sb="8" eb="11">
      <t>サギョウイン</t>
    </rPh>
    <phoneticPr fontId="6"/>
  </si>
  <si>
    <t>システム営業</t>
    <rPh sb="4" eb="6">
      <t>エイギョウ</t>
    </rPh>
    <phoneticPr fontId="33"/>
  </si>
  <si>
    <t>建設作業者（建設作業員）</t>
    <rPh sb="0" eb="2">
      <t>ケンセツ</t>
    </rPh>
    <rPh sb="2" eb="4">
      <t>サギョウ</t>
    </rPh>
    <rPh sb="4" eb="5">
      <t>シャ</t>
    </rPh>
    <rPh sb="6" eb="8">
      <t>ケンセツ</t>
    </rPh>
    <rPh sb="8" eb="11">
      <t>サギョウイン</t>
    </rPh>
    <phoneticPr fontId="6"/>
  </si>
  <si>
    <t>085</t>
  </si>
  <si>
    <t>銀行営業</t>
    <rPh sb="0" eb="2">
      <t>ギンコウ</t>
    </rPh>
    <rPh sb="2" eb="4">
      <t>エイギョウ</t>
    </rPh>
    <phoneticPr fontId="33"/>
  </si>
  <si>
    <t>建設作業者（設備工事作業員）</t>
    <rPh sb="0" eb="2">
      <t>ケンセツ</t>
    </rPh>
    <rPh sb="2" eb="4">
      <t>サギョウ</t>
    </rPh>
    <rPh sb="4" eb="5">
      <t>シャ</t>
    </rPh>
    <rPh sb="6" eb="8">
      <t>セツビ</t>
    </rPh>
    <rPh sb="8" eb="10">
      <t>コウジ</t>
    </rPh>
    <rPh sb="10" eb="13">
      <t>サギョウイン</t>
    </rPh>
    <phoneticPr fontId="6"/>
  </si>
  <si>
    <t>086</t>
  </si>
  <si>
    <t>保険営業</t>
    <rPh sb="0" eb="2">
      <t>ホケン</t>
    </rPh>
    <rPh sb="2" eb="4">
      <t>エイギョウ</t>
    </rPh>
    <phoneticPr fontId="33"/>
  </si>
  <si>
    <t>その他の建設・土木・採掘作業者</t>
    <rPh sb="0" eb="3">
      <t>ソノタ</t>
    </rPh>
    <rPh sb="4" eb="6">
      <t>ケンセツ</t>
    </rPh>
    <rPh sb="7" eb="9">
      <t>ドボク</t>
    </rPh>
    <rPh sb="10" eb="12">
      <t>サイクツ</t>
    </rPh>
    <rPh sb="12" eb="15">
      <t>サギョウシャ</t>
    </rPh>
    <phoneticPr fontId="6"/>
  </si>
  <si>
    <t>087</t>
  </si>
  <si>
    <t>証券営業</t>
    <rPh sb="0" eb="2">
      <t>ショウケン</t>
    </rPh>
    <rPh sb="2" eb="4">
      <t>エイギョウ</t>
    </rPh>
    <phoneticPr fontId="33"/>
  </si>
  <si>
    <t>その他の労務作業者</t>
    <rPh sb="0" eb="3">
      <t>ソノタ</t>
    </rPh>
    <rPh sb="4" eb="6">
      <t>ロウム</t>
    </rPh>
    <rPh sb="6" eb="9">
      <t>サギョウシャ</t>
    </rPh>
    <phoneticPr fontId="6"/>
  </si>
  <si>
    <t>088</t>
  </si>
  <si>
    <t>旅行営業</t>
    <rPh sb="0" eb="2">
      <t>リョコウ</t>
    </rPh>
    <rPh sb="2" eb="4">
      <t>エイギョウ</t>
    </rPh>
    <phoneticPr fontId="33"/>
  </si>
  <si>
    <t>089</t>
  </si>
  <si>
    <t>その他の営業</t>
    <rPh sb="2" eb="3">
      <t>タ</t>
    </rPh>
    <rPh sb="4" eb="6">
      <t>エイギョウ</t>
    </rPh>
    <phoneticPr fontId="33"/>
  </si>
  <si>
    <t>管理職</t>
    <rPh sb="0" eb="2">
      <t>カンリテキ</t>
    </rPh>
    <rPh sb="2" eb="3">
      <t>ショクギョウ</t>
    </rPh>
    <phoneticPr fontId="6"/>
  </si>
  <si>
    <t>OA機器オペレーター</t>
    <rPh sb="2" eb="4">
      <t>キキ</t>
    </rPh>
    <phoneticPr fontId="6"/>
  </si>
  <si>
    <t>会社・団体等管理職</t>
    <rPh sb="0" eb="2">
      <t>カイシャ</t>
    </rPh>
    <rPh sb="3" eb="5">
      <t>ダンタイ</t>
    </rPh>
    <rPh sb="5" eb="6">
      <t>トウ</t>
    </rPh>
    <rPh sb="6" eb="9">
      <t>カンリショク</t>
    </rPh>
    <phoneticPr fontId="6"/>
  </si>
  <si>
    <t>管理職（技術系）</t>
  </si>
  <si>
    <t>商品販売従事者</t>
    <rPh sb="0" eb="2">
      <t>ショウヒン</t>
    </rPh>
    <rPh sb="2" eb="4">
      <t>ハンバイ</t>
    </rPh>
    <rPh sb="4" eb="7">
      <t>ジュウジシャ</t>
    </rPh>
    <phoneticPr fontId="6"/>
  </si>
  <si>
    <t>管理職（事務職）</t>
  </si>
  <si>
    <t>036</t>
  </si>
  <si>
    <t>管理職（営業職）</t>
  </si>
  <si>
    <t>037</t>
  </si>
  <si>
    <t>管理職（専門職）</t>
  </si>
  <si>
    <t>仲介・代理・仲立ち</t>
    <rPh sb="0" eb="2">
      <t>チュウカイ</t>
    </rPh>
    <rPh sb="3" eb="5">
      <t>ダイリ</t>
    </rPh>
    <rPh sb="6" eb="8">
      <t>ナカダ</t>
    </rPh>
    <phoneticPr fontId="6"/>
  </si>
  <si>
    <t>管理職（販売職）</t>
  </si>
  <si>
    <t>不動産仲介・売買人、保険代理人など</t>
    <rPh sb="0" eb="3">
      <t>フドウサン</t>
    </rPh>
    <rPh sb="3" eb="5">
      <t>チュウカイ</t>
    </rPh>
    <rPh sb="6" eb="8">
      <t>バイバイ</t>
    </rPh>
    <rPh sb="8" eb="9">
      <t>ニン</t>
    </rPh>
    <rPh sb="10" eb="12">
      <t>ホケン</t>
    </rPh>
    <rPh sb="12" eb="14">
      <t>ダイリ</t>
    </rPh>
    <rPh sb="14" eb="15">
      <t>ニン</t>
    </rPh>
    <phoneticPr fontId="6"/>
  </si>
  <si>
    <t>管理職（サービス職）</t>
  </si>
  <si>
    <t>その他の事務従事者</t>
    <rPh sb="0" eb="3">
      <t>ソノタ</t>
    </rPh>
    <rPh sb="4" eb="6">
      <t>ジム</t>
    </rPh>
    <rPh sb="6" eb="9">
      <t>ジュウジシャ</t>
    </rPh>
    <phoneticPr fontId="6"/>
  </si>
  <si>
    <t>スーパーバイザー</t>
  </si>
  <si>
    <t>041</t>
  </si>
  <si>
    <t>店長</t>
  </si>
  <si>
    <t>042</t>
  </si>
  <si>
    <t>管理職（その他）</t>
  </si>
  <si>
    <t>職種コード（２）</t>
    <rPh sb="0" eb="2">
      <t>ショクシュ</t>
    </rPh>
    <phoneticPr fontId="6"/>
  </si>
  <si>
    <t>専門職 ・技術職</t>
    <rPh sb="2" eb="3">
      <t>ショク</t>
    </rPh>
    <phoneticPr fontId="6"/>
  </si>
  <si>
    <t>農林水産業・食品技術者</t>
  </si>
  <si>
    <t>その他の技術者</t>
  </si>
  <si>
    <t>研究開発（化学）</t>
  </si>
  <si>
    <t>その他研究開発</t>
  </si>
  <si>
    <t>研究開発（バイオテクノロジー）</t>
  </si>
  <si>
    <t>カスタマーエンジニア</t>
  </si>
  <si>
    <t>096</t>
  </si>
  <si>
    <t>農業技術者</t>
  </si>
  <si>
    <t>165</t>
  </si>
  <si>
    <t>サポートエンジニア（ハード）</t>
  </si>
  <si>
    <t>畜産技術者</t>
  </si>
  <si>
    <t>166</t>
  </si>
  <si>
    <t>フィールドエンジニア</t>
  </si>
  <si>
    <t>林業技術者</t>
  </si>
  <si>
    <t>167</t>
  </si>
  <si>
    <t>プロセスエンジニア</t>
  </si>
  <si>
    <t>099</t>
  </si>
  <si>
    <t>水産技術者</t>
  </si>
  <si>
    <t>168</t>
  </si>
  <si>
    <t>特許技術</t>
  </si>
  <si>
    <t>100</t>
  </si>
  <si>
    <t>食品技術者</t>
  </si>
  <si>
    <t>169</t>
  </si>
  <si>
    <t>工業デザイナー</t>
  </si>
  <si>
    <t>その他の農林水産業・食品技術者</t>
  </si>
  <si>
    <t>170</t>
  </si>
  <si>
    <t>その他エンジニア</t>
  </si>
  <si>
    <t>機械・電気技術者</t>
  </si>
  <si>
    <t>医師、歯科医師、獣医師、薬剤師</t>
  </si>
  <si>
    <t>研究開発（電気・電子）</t>
  </si>
  <si>
    <t>薬剤師</t>
  </si>
  <si>
    <t>研究開発（光関連技術）</t>
  </si>
  <si>
    <t>医師、歯科医師、獣医師</t>
  </si>
  <si>
    <t>104</t>
  </si>
  <si>
    <t>研究開発（通信技術）</t>
  </si>
  <si>
    <t>保健師、助産師、看護師</t>
    <rPh sb="0" eb="3">
      <t>ホケンシ</t>
    </rPh>
    <rPh sb="4" eb="7">
      <t>ジョサンシ</t>
    </rPh>
    <rPh sb="8" eb="11">
      <t>カンゴシ</t>
    </rPh>
    <phoneticPr fontId="2"/>
  </si>
  <si>
    <t>105</t>
  </si>
  <si>
    <t>研究開発（半導体）</t>
  </si>
  <si>
    <t>保健師・助産師</t>
    <rPh sb="0" eb="3">
      <t>ホケンシ</t>
    </rPh>
    <rPh sb="4" eb="7">
      <t>ジョサンシ</t>
    </rPh>
    <phoneticPr fontId="2"/>
  </si>
  <si>
    <t>106</t>
  </si>
  <si>
    <t>研究開発（機械）</t>
  </si>
  <si>
    <t>看護師（準看護師を含む）</t>
    <rPh sb="0" eb="3">
      <t>カンゴシ</t>
    </rPh>
    <rPh sb="4" eb="5">
      <t>ジュン</t>
    </rPh>
    <rPh sb="5" eb="8">
      <t>カンゴシ</t>
    </rPh>
    <rPh sb="9" eb="10">
      <t>フク</t>
    </rPh>
    <phoneticPr fontId="2"/>
  </si>
  <si>
    <t>107</t>
  </si>
  <si>
    <t>研究開発（メカトロニクス）</t>
  </si>
  <si>
    <t>108</t>
  </si>
  <si>
    <t>アナログ回路設計</t>
  </si>
  <si>
    <t>109</t>
  </si>
  <si>
    <t>デジタル回路設計</t>
  </si>
  <si>
    <t>歯科技工士、理学療法士など</t>
  </si>
  <si>
    <t>110</t>
  </si>
  <si>
    <t>電気回路設計</t>
  </si>
  <si>
    <t>半導体開発設計</t>
  </si>
  <si>
    <t>112</t>
  </si>
  <si>
    <t>機械設計</t>
  </si>
  <si>
    <t>113</t>
  </si>
  <si>
    <t>メカトロ設計</t>
  </si>
  <si>
    <t>114</t>
  </si>
  <si>
    <t>電気通信技術者</t>
  </si>
  <si>
    <t>法務関連専門職</t>
  </si>
  <si>
    <t>115</t>
  </si>
  <si>
    <t>制御設計</t>
  </si>
  <si>
    <t>弁護士、弁理士、司法書士など</t>
    <rPh sb="0" eb="3">
      <t>ベンゴシ</t>
    </rPh>
    <rPh sb="4" eb="7">
      <t>ベンリシ</t>
    </rPh>
    <rPh sb="8" eb="12">
      <t>シホウショシ</t>
    </rPh>
    <phoneticPr fontId="6"/>
  </si>
  <si>
    <t>116</t>
  </si>
  <si>
    <t>金型設計</t>
  </si>
  <si>
    <t>117</t>
  </si>
  <si>
    <t>その他電気・電子・機械設計関連職</t>
  </si>
  <si>
    <t>鉱工業技術者（機械・電気技術者を除く）</t>
  </si>
  <si>
    <t>文芸家、記者、編集者</t>
  </si>
  <si>
    <t>化学技術者</t>
  </si>
  <si>
    <t>文芸家、記者、編集者、校正者など</t>
    <rPh sb="0" eb="3">
      <t>ブンゲイカ</t>
    </rPh>
    <rPh sb="4" eb="6">
      <t>キシャ</t>
    </rPh>
    <rPh sb="7" eb="10">
      <t>ヘンシュウシャ</t>
    </rPh>
    <rPh sb="11" eb="13">
      <t>コウセイ</t>
    </rPh>
    <rPh sb="13" eb="14">
      <t>シャ</t>
    </rPh>
    <phoneticPr fontId="6"/>
  </si>
  <si>
    <t>その他の鉱工業技術者</t>
  </si>
  <si>
    <t>美術家、写真家、デザイナー</t>
    <rPh sb="0" eb="3">
      <t>ビジュツカ</t>
    </rPh>
    <rPh sb="4" eb="7">
      <t>シャシンカ</t>
    </rPh>
    <phoneticPr fontId="6"/>
  </si>
  <si>
    <t>建築・土木・測量技術者</t>
    <rPh sb="7" eb="8">
      <t>リョウ</t>
    </rPh>
    <phoneticPr fontId="6"/>
  </si>
  <si>
    <t>技術開発（建築・土木・プラント・設備）</t>
  </si>
  <si>
    <t>建築設計</t>
  </si>
  <si>
    <t>ファッション関連デザイナー</t>
    <rPh sb="6" eb="8">
      <t>カンレン</t>
    </rPh>
    <phoneticPr fontId="6"/>
  </si>
  <si>
    <t>122</t>
  </si>
  <si>
    <t>土木設計</t>
  </si>
  <si>
    <t>写真家</t>
    <rPh sb="0" eb="3">
      <t>シャシンカ</t>
    </rPh>
    <phoneticPr fontId="6"/>
  </si>
  <si>
    <t>123</t>
  </si>
  <si>
    <t>意匠設計</t>
  </si>
  <si>
    <t>その他美術家</t>
  </si>
  <si>
    <t>124</t>
  </si>
  <si>
    <t>構造解析</t>
  </si>
  <si>
    <t>コンサルタント</t>
  </si>
  <si>
    <t>125</t>
  </si>
  <si>
    <t>プラント設計</t>
  </si>
  <si>
    <t>経営･会計コンサルタントなど</t>
    <rPh sb="0" eb="2">
      <t>ケイエイ</t>
    </rPh>
    <rPh sb="3" eb="5">
      <t>カイケイ</t>
    </rPh>
    <phoneticPr fontId="6"/>
  </si>
  <si>
    <t>126</t>
  </si>
  <si>
    <t>空調設備設計</t>
  </si>
  <si>
    <t>金融関連専門職</t>
    <rPh sb="0" eb="2">
      <t>キンユウ</t>
    </rPh>
    <rPh sb="2" eb="4">
      <t>カンレン</t>
    </rPh>
    <rPh sb="4" eb="7">
      <t>センモンショク</t>
    </rPh>
    <phoneticPr fontId="6"/>
  </si>
  <si>
    <t>電気設備設計</t>
  </si>
  <si>
    <t>ディーラー</t>
  </si>
  <si>
    <t>128</t>
  </si>
  <si>
    <t>ＣＡＤ設計</t>
  </si>
  <si>
    <t>ファンドマネージャー</t>
  </si>
  <si>
    <t>その他設計</t>
  </si>
  <si>
    <t>アクチュアリ</t>
  </si>
  <si>
    <t>130</t>
  </si>
  <si>
    <t>建築施工管理・現場監督・工事監理者</t>
  </si>
  <si>
    <t>ファイナンシャルプランナー</t>
  </si>
  <si>
    <t>131</t>
  </si>
  <si>
    <t>土木施工管理・現場監督・工事監理者</t>
  </si>
  <si>
    <t>証券アナリスト</t>
  </si>
  <si>
    <t>132</t>
  </si>
  <si>
    <t>設備施工管理・現場監督・工事管理者</t>
    <rPh sb="0" eb="2">
      <t>セツビ</t>
    </rPh>
    <rPh sb="2" eb="4">
      <t>セコウ</t>
    </rPh>
    <rPh sb="4" eb="6">
      <t>カンリ</t>
    </rPh>
    <rPh sb="7" eb="9">
      <t>ゲンバ</t>
    </rPh>
    <rPh sb="9" eb="11">
      <t>カントク</t>
    </rPh>
    <rPh sb="12" eb="14">
      <t>コウジ</t>
    </rPh>
    <rPh sb="14" eb="17">
      <t>カンリシャ</t>
    </rPh>
    <phoneticPr fontId="6"/>
  </si>
  <si>
    <t>その他金融関連専門職</t>
  </si>
  <si>
    <t>133</t>
  </si>
  <si>
    <t>その他の建築・土木・測量技術者</t>
  </si>
  <si>
    <t>ゲーム関連専門職</t>
    <rPh sb="3" eb="5">
      <t>カンレン</t>
    </rPh>
    <rPh sb="5" eb="7">
      <t>センモン</t>
    </rPh>
    <rPh sb="7" eb="8">
      <t>ショク</t>
    </rPh>
    <phoneticPr fontId="6"/>
  </si>
  <si>
    <t>ソフトウエア・インターネット関連技術者</t>
    <rPh sb="14" eb="16">
      <t>カンレン</t>
    </rPh>
    <phoneticPr fontId="6"/>
  </si>
  <si>
    <t>ゲームプロデューサー</t>
  </si>
  <si>
    <t>ゲームディレクター</t>
  </si>
  <si>
    <t>開発職（ソフトウエア関連職）</t>
    <rPh sb="0" eb="3">
      <t>カイハツショク</t>
    </rPh>
    <rPh sb="10" eb="12">
      <t>カンレン</t>
    </rPh>
    <rPh sb="12" eb="13">
      <t>ショク</t>
    </rPh>
    <phoneticPr fontId="6"/>
  </si>
  <si>
    <t>136</t>
  </si>
  <si>
    <t>データベース系ＳＥ</t>
  </si>
  <si>
    <t>ゲームプログラマ</t>
  </si>
  <si>
    <t>137</t>
  </si>
  <si>
    <t>制御系ＳＥ</t>
  </si>
  <si>
    <t>その他ゲーム関連専門職</t>
    <rPh sb="0" eb="3">
      <t>ソノタ</t>
    </rPh>
    <rPh sb="6" eb="8">
      <t>カンレン</t>
    </rPh>
    <rPh sb="8" eb="10">
      <t>センモン</t>
    </rPh>
    <rPh sb="10" eb="11">
      <t>ショク</t>
    </rPh>
    <phoneticPr fontId="6"/>
  </si>
  <si>
    <t>138</t>
  </si>
  <si>
    <t>広告・出版・マスコミ専門職</t>
    <rPh sb="0" eb="2">
      <t>コウコク</t>
    </rPh>
    <rPh sb="3" eb="5">
      <t>シュッパン</t>
    </rPh>
    <rPh sb="10" eb="13">
      <t>センモンショク</t>
    </rPh>
    <phoneticPr fontId="6"/>
  </si>
  <si>
    <t>139</t>
  </si>
  <si>
    <t>プログラマ</t>
  </si>
  <si>
    <t>コピーライター</t>
  </si>
  <si>
    <t>140</t>
  </si>
  <si>
    <t>ＣＧプログラマ</t>
  </si>
  <si>
    <t>イラストレーター</t>
  </si>
  <si>
    <t>141</t>
  </si>
  <si>
    <t>サポートエンジニア（ソフト）</t>
  </si>
  <si>
    <t>広告・出版・マスコミプロデューサー・</t>
    <rPh sb="0" eb="2">
      <t>コウコク</t>
    </rPh>
    <rPh sb="3" eb="5">
      <t>シュッパン</t>
    </rPh>
    <phoneticPr fontId="6"/>
  </si>
  <si>
    <t>142</t>
  </si>
  <si>
    <t>システムアナリスト</t>
  </si>
  <si>
    <t>ディレクター</t>
  </si>
  <si>
    <t>システムコンサルタント</t>
  </si>
  <si>
    <t>その他広告・出版・マスコミ専門職</t>
  </si>
  <si>
    <t>144</t>
  </si>
  <si>
    <t>通信・ネットワークエンジニア</t>
    <rPh sb="0" eb="2">
      <t>ツウシン</t>
    </rPh>
    <phoneticPr fontId="6"/>
  </si>
  <si>
    <t>印刷関連専門職</t>
    <rPh sb="0" eb="2">
      <t>インサツ</t>
    </rPh>
    <rPh sb="2" eb="4">
      <t>カンレン</t>
    </rPh>
    <rPh sb="4" eb="7">
      <t>センモンショク</t>
    </rPh>
    <phoneticPr fontId="6"/>
  </si>
  <si>
    <t>145</t>
  </si>
  <si>
    <t>画像処理</t>
  </si>
  <si>
    <t>ＤＴＰオペレーター</t>
  </si>
  <si>
    <t>146</t>
  </si>
  <si>
    <t>ＣＡＤオペレーター</t>
  </si>
  <si>
    <t>印刷機オペレーター</t>
  </si>
  <si>
    <t>147</t>
  </si>
  <si>
    <t>WEB系プログラマ</t>
    <rPh sb="3" eb="4">
      <t>ケイ</t>
    </rPh>
    <phoneticPr fontId="6"/>
  </si>
  <si>
    <t>148</t>
  </si>
  <si>
    <t>WEB系アプリケーション開発</t>
    <rPh sb="3" eb="4">
      <t>ケイ</t>
    </rPh>
    <rPh sb="12" eb="14">
      <t>カイハツ</t>
    </rPh>
    <phoneticPr fontId="6"/>
  </si>
  <si>
    <t>149</t>
  </si>
  <si>
    <t>サーバ管理エンジニア</t>
    <rPh sb="3" eb="5">
      <t>カンリ</t>
    </rPh>
    <phoneticPr fontId="6"/>
  </si>
  <si>
    <t>ファッション・インテリア関連専門職</t>
    <rPh sb="12" eb="14">
      <t>カンレン</t>
    </rPh>
    <rPh sb="14" eb="16">
      <t>センモン</t>
    </rPh>
    <rPh sb="16" eb="17">
      <t>ショク</t>
    </rPh>
    <phoneticPr fontId="6"/>
  </si>
  <si>
    <t>150</t>
  </si>
  <si>
    <t>151</t>
  </si>
  <si>
    <t>152</t>
  </si>
  <si>
    <t>セキュリティ技術者</t>
    <rPh sb="6" eb="9">
      <t>ギジュツシャ</t>
    </rPh>
    <phoneticPr fontId="6"/>
  </si>
  <si>
    <t>インテリア関連職</t>
  </si>
  <si>
    <t>153</t>
  </si>
  <si>
    <t>その他の専門的・技術的職業</t>
    <rPh sb="0" eb="3">
      <t>ソノタ</t>
    </rPh>
    <rPh sb="4" eb="7">
      <t>センモンテキ</t>
    </rPh>
    <rPh sb="8" eb="10">
      <t>ギジュツ</t>
    </rPh>
    <rPh sb="10" eb="11">
      <t>テキ</t>
    </rPh>
    <rPh sb="11" eb="13">
      <t>ショクギョウ</t>
    </rPh>
    <phoneticPr fontId="6"/>
  </si>
  <si>
    <t>154</t>
  </si>
  <si>
    <t>その他ソフトウエア関連技術職</t>
    <rPh sb="9" eb="11">
      <t>カンレン</t>
    </rPh>
    <rPh sb="11" eb="13">
      <t>ギジュツショク</t>
    </rPh>
    <rPh sb="13" eb="14">
      <t>ショク</t>
    </rPh>
    <phoneticPr fontId="6"/>
  </si>
  <si>
    <t>インターネット関連専門職</t>
    <rPh sb="7" eb="9">
      <t>カンレン</t>
    </rPh>
    <rPh sb="9" eb="12">
      <t>センモンショク</t>
    </rPh>
    <phoneticPr fontId="6"/>
  </si>
  <si>
    <t>分類不能の職業</t>
  </si>
  <si>
    <t>157</t>
  </si>
  <si>
    <t>158</t>
  </si>
  <si>
    <t>159</t>
  </si>
  <si>
    <t>160</t>
  </si>
  <si>
    <t>WEBコンテンツ企画・制作</t>
    <rPh sb="8" eb="10">
      <t>キカク</t>
    </rPh>
    <rPh sb="11" eb="13">
      <t>セイサク</t>
    </rPh>
    <phoneticPr fontId="6"/>
  </si>
  <si>
    <t>161</t>
  </si>
  <si>
    <t>162</t>
  </si>
  <si>
    <t>その他のインターネット関連専門職</t>
    <rPh sb="0" eb="3">
      <t>ソノタ</t>
    </rPh>
    <rPh sb="11" eb="13">
      <t>カンレン</t>
    </rPh>
    <rPh sb="13" eb="15">
      <t>センモン</t>
    </rPh>
    <rPh sb="15" eb="16">
      <t>ショク</t>
    </rPh>
    <phoneticPr fontId="6"/>
  </si>
  <si>
    <t>誕生年月</t>
    <rPh sb="0" eb="2">
      <t>タンジョウ</t>
    </rPh>
    <rPh sb="2" eb="4">
      <t>ネンゲツ</t>
    </rPh>
    <phoneticPr fontId="2"/>
  </si>
  <si>
    <t>同居者</t>
    <rPh sb="0" eb="3">
      <t>ドウキョシャ</t>
    </rPh>
    <phoneticPr fontId="2"/>
  </si>
  <si>
    <t>稼ぎ手</t>
    <rPh sb="0" eb="1">
      <t>カセ</t>
    </rPh>
    <rPh sb="2" eb="3">
      <t>テ</t>
    </rPh>
    <phoneticPr fontId="2"/>
  </si>
  <si>
    <t>住居形態</t>
    <rPh sb="0" eb="2">
      <t>ジュウキョ</t>
    </rPh>
    <rPh sb="2" eb="4">
      <t>ケイタイ</t>
    </rPh>
    <phoneticPr fontId="2"/>
  </si>
  <si>
    <t>学年</t>
    <rPh sb="0" eb="2">
      <t>ガクネン</t>
    </rPh>
    <phoneticPr fontId="2"/>
  </si>
  <si>
    <t>中退経験</t>
    <rPh sb="0" eb="2">
      <t>チュウタイ</t>
    </rPh>
    <rPh sb="2" eb="4">
      <t>ケイケン</t>
    </rPh>
    <phoneticPr fontId="2"/>
  </si>
  <si>
    <t>×</t>
    <phoneticPr fontId="2"/>
  </si>
  <si>
    <t>就業状態（1月～4月）</t>
    <rPh sb="0" eb="2">
      <t>シュウギョウ</t>
    </rPh>
    <rPh sb="2" eb="4">
      <t>ジョウタイ</t>
    </rPh>
    <rPh sb="6" eb="7">
      <t>ガツ</t>
    </rPh>
    <rPh sb="9" eb="10">
      <t>ガツ</t>
    </rPh>
    <phoneticPr fontId="2"/>
  </si>
  <si>
    <t>就業状態（5月～8月）</t>
    <rPh sb="0" eb="2">
      <t>シュウギョウ</t>
    </rPh>
    <rPh sb="2" eb="4">
      <t>ジョウタイ</t>
    </rPh>
    <rPh sb="6" eb="7">
      <t>ガツ</t>
    </rPh>
    <rPh sb="9" eb="10">
      <t>ガツ</t>
    </rPh>
    <phoneticPr fontId="2"/>
  </si>
  <si>
    <t>就業状態（9月～11月）</t>
    <rPh sb="0" eb="2">
      <t>シュウギョウ</t>
    </rPh>
    <rPh sb="2" eb="4">
      <t>ジョウタイ</t>
    </rPh>
    <rPh sb="6" eb="7">
      <t>ガツ</t>
    </rPh>
    <rPh sb="10" eb="11">
      <t>ガツ</t>
    </rPh>
    <phoneticPr fontId="2"/>
  </si>
  <si>
    <t>就業状態（12月）</t>
    <rPh sb="0" eb="2">
      <t>シュウギョウ</t>
    </rPh>
    <rPh sb="2" eb="4">
      <t>ジョウタイ</t>
    </rPh>
    <rPh sb="7" eb="8">
      <t>ガツ</t>
    </rPh>
    <phoneticPr fontId="2"/>
  </si>
  <si>
    <t>従業上の地位</t>
    <rPh sb="0" eb="2">
      <t>ジュウギョウ</t>
    </rPh>
    <rPh sb="2" eb="3">
      <t>ジョウ</t>
    </rPh>
    <rPh sb="4" eb="6">
      <t>チイ</t>
    </rPh>
    <phoneticPr fontId="2"/>
  </si>
  <si>
    <t>勤務先での呼称</t>
    <rPh sb="0" eb="3">
      <t>キンムサキ</t>
    </rPh>
    <rPh sb="5" eb="7">
      <t>コショウ</t>
    </rPh>
    <phoneticPr fontId="2"/>
  </si>
  <si>
    <t>仕事についた理由</t>
    <rPh sb="0" eb="2">
      <t>シゴト</t>
    </rPh>
    <rPh sb="6" eb="8">
      <t>リユウ</t>
    </rPh>
    <phoneticPr fontId="2"/>
  </si>
  <si>
    <t>休業理由</t>
    <rPh sb="0" eb="2">
      <t>キュウギョウ</t>
    </rPh>
    <rPh sb="2" eb="4">
      <t>リユウ</t>
    </rPh>
    <phoneticPr fontId="2"/>
  </si>
  <si>
    <t>仕事にすぐつけたか</t>
    <rPh sb="0" eb="2">
      <t>シゴト</t>
    </rPh>
    <phoneticPr fontId="2"/>
  </si>
  <si>
    <t>就業希望</t>
    <rPh sb="0" eb="2">
      <t>シュウギョウ</t>
    </rPh>
    <rPh sb="2" eb="4">
      <t>キボウ</t>
    </rPh>
    <phoneticPr fontId="2"/>
  </si>
  <si>
    <t>就業希望の程度</t>
    <rPh sb="0" eb="2">
      <t>シュウギョウ</t>
    </rPh>
    <rPh sb="2" eb="4">
      <t>キボウ</t>
    </rPh>
    <rPh sb="5" eb="7">
      <t>テイド</t>
    </rPh>
    <phoneticPr fontId="2"/>
  </si>
  <si>
    <t>仕事探し実施有無</t>
    <rPh sb="0" eb="2">
      <t>シゴト</t>
    </rPh>
    <rPh sb="2" eb="3">
      <t>サガ</t>
    </rPh>
    <rPh sb="4" eb="6">
      <t>ジッシ</t>
    </rPh>
    <rPh sb="6" eb="8">
      <t>ウム</t>
    </rPh>
    <phoneticPr fontId="2"/>
  </si>
  <si>
    <t>仕事を探していなかった理由</t>
    <rPh sb="0" eb="2">
      <t>シゴト</t>
    </rPh>
    <rPh sb="3" eb="4">
      <t>サガ</t>
    </rPh>
    <rPh sb="11" eb="13">
      <t>リユウ</t>
    </rPh>
    <phoneticPr fontId="2"/>
  </si>
  <si>
    <t>仕事についていなかった理由</t>
    <rPh sb="0" eb="2">
      <t>シゴト</t>
    </rPh>
    <rPh sb="11" eb="13">
      <t>リユウ</t>
    </rPh>
    <phoneticPr fontId="2"/>
  </si>
  <si>
    <t>仕事をしたいと思っていなかった理由</t>
    <rPh sb="0" eb="2">
      <t>シゴト</t>
    </rPh>
    <rPh sb="7" eb="8">
      <t>オモ</t>
    </rPh>
    <rPh sb="15" eb="17">
      <t>リユウ</t>
    </rPh>
    <phoneticPr fontId="2"/>
  </si>
  <si>
    <t>業種</t>
    <rPh sb="0" eb="2">
      <t>ギョウシュ</t>
    </rPh>
    <phoneticPr fontId="2"/>
  </si>
  <si>
    <t>従業員規模</t>
    <rPh sb="0" eb="3">
      <t>ジュウギョウイン</t>
    </rPh>
    <rPh sb="3" eb="5">
      <t>キボ</t>
    </rPh>
    <phoneticPr fontId="2"/>
  </si>
  <si>
    <t>職種</t>
    <rPh sb="0" eb="2">
      <t>ショクシュ</t>
    </rPh>
    <phoneticPr fontId="2"/>
  </si>
  <si>
    <t>雇用契約期間の有無</t>
    <rPh sb="0" eb="2">
      <t>コヨウ</t>
    </rPh>
    <rPh sb="2" eb="4">
      <t>ケイヤク</t>
    </rPh>
    <rPh sb="4" eb="6">
      <t>キカン</t>
    </rPh>
    <rPh sb="7" eb="9">
      <t>ウム</t>
    </rPh>
    <phoneticPr fontId="2"/>
  </si>
  <si>
    <t>雇用保険加入・失業給付受給状況</t>
    <rPh sb="0" eb="2">
      <t>コヨウ</t>
    </rPh>
    <rPh sb="2" eb="4">
      <t>ホケン</t>
    </rPh>
    <rPh sb="4" eb="6">
      <t>カニュウ</t>
    </rPh>
    <rPh sb="7" eb="9">
      <t>シツギョウ</t>
    </rPh>
    <rPh sb="9" eb="11">
      <t>キュウフ</t>
    </rPh>
    <rPh sb="11" eb="13">
      <t>ジュキュウ</t>
    </rPh>
    <rPh sb="13" eb="15">
      <t>ジョウキョウ</t>
    </rPh>
    <phoneticPr fontId="2"/>
  </si>
  <si>
    <t>労働日数、労働時間</t>
    <rPh sb="0" eb="2">
      <t>ロウドウ</t>
    </rPh>
    <rPh sb="2" eb="4">
      <t>ニッスウ</t>
    </rPh>
    <rPh sb="5" eb="7">
      <t>ロウドウ</t>
    </rPh>
    <rPh sb="7" eb="9">
      <t>ジカン</t>
    </rPh>
    <phoneticPr fontId="2"/>
  </si>
  <si>
    <t>役職</t>
    <rPh sb="0" eb="2">
      <t>ヤクショク</t>
    </rPh>
    <phoneticPr fontId="2"/>
  </si>
  <si>
    <t>給与支払方法</t>
    <rPh sb="0" eb="2">
      <t>キュウヨ</t>
    </rPh>
    <rPh sb="2" eb="4">
      <t>シハライ</t>
    </rPh>
    <rPh sb="4" eb="6">
      <t>ホウホウ</t>
    </rPh>
    <phoneticPr fontId="2"/>
  </si>
  <si>
    <t>時給</t>
    <rPh sb="0" eb="1">
      <t>ジ</t>
    </rPh>
    <rPh sb="1" eb="2">
      <t>キュウ</t>
    </rPh>
    <phoneticPr fontId="2"/>
  </si>
  <si>
    <t>通勤手段</t>
    <rPh sb="0" eb="2">
      <t>ツウキン</t>
    </rPh>
    <rPh sb="2" eb="4">
      <t>シュダン</t>
    </rPh>
    <phoneticPr fontId="2"/>
  </si>
  <si>
    <t>仕事の柔軟性</t>
    <rPh sb="0" eb="2">
      <t>シゴト</t>
    </rPh>
    <rPh sb="3" eb="6">
      <t>ジュウナンセイ</t>
    </rPh>
    <phoneticPr fontId="2"/>
  </si>
  <si>
    <t>副業労働時間</t>
    <rPh sb="0" eb="2">
      <t>フクギョウ</t>
    </rPh>
    <rPh sb="2" eb="4">
      <t>ロウドウ</t>
    </rPh>
    <rPh sb="4" eb="6">
      <t>ジカン</t>
    </rPh>
    <phoneticPr fontId="2"/>
  </si>
  <si>
    <t>退職回数</t>
    <rPh sb="0" eb="2">
      <t>タイショク</t>
    </rPh>
    <rPh sb="2" eb="4">
      <t>カイスウ</t>
    </rPh>
    <phoneticPr fontId="2"/>
  </si>
  <si>
    <t>生活満足度</t>
    <rPh sb="0" eb="2">
      <t>セイカツ</t>
    </rPh>
    <rPh sb="2" eb="5">
      <t>マンゾクド</t>
    </rPh>
    <phoneticPr fontId="2"/>
  </si>
  <si>
    <t>ライフイベント</t>
    <phoneticPr fontId="2"/>
  </si>
  <si>
    <t>学習活動</t>
    <rPh sb="0" eb="2">
      <t>ガクシュウ</t>
    </rPh>
    <rPh sb="2" eb="4">
      <t>カツドウ</t>
    </rPh>
    <phoneticPr fontId="2"/>
  </si>
  <si>
    <t>休暇取得状況</t>
    <rPh sb="0" eb="2">
      <t>キュウカ</t>
    </rPh>
    <rPh sb="2" eb="4">
      <t>シュトク</t>
    </rPh>
    <rPh sb="4" eb="6">
      <t>ジョウキョウ</t>
    </rPh>
    <phoneticPr fontId="2"/>
  </si>
  <si>
    <t>有給休暇取得率</t>
    <rPh sb="0" eb="2">
      <t>ユウキュウ</t>
    </rPh>
    <rPh sb="2" eb="4">
      <t>キュウカ</t>
    </rPh>
    <rPh sb="4" eb="6">
      <t>シュトク</t>
    </rPh>
    <rPh sb="6" eb="7">
      <t>リツ</t>
    </rPh>
    <phoneticPr fontId="2"/>
  </si>
  <si>
    <t>健康状態（ストレス）</t>
    <rPh sb="0" eb="2">
      <t>ケンコウ</t>
    </rPh>
    <rPh sb="2" eb="4">
      <t>ジョウタイ</t>
    </rPh>
    <phoneticPr fontId="2"/>
  </si>
  <si>
    <t>昨年1年間（1月～12月）の収入について</t>
    <rPh sb="0" eb="2">
      <t>サクネン</t>
    </rPh>
    <rPh sb="3" eb="5">
      <t>ネンカン</t>
    </rPh>
    <rPh sb="7" eb="8">
      <t>ガツ</t>
    </rPh>
    <rPh sb="11" eb="12">
      <t>ガツ</t>
    </rPh>
    <rPh sb="14" eb="16">
      <t>シュウニュウ</t>
    </rPh>
    <phoneticPr fontId="6"/>
  </si>
  <si>
    <t>収入源</t>
    <rPh sb="0" eb="3">
      <t>シュウニュウゲン</t>
    </rPh>
    <phoneticPr fontId="2"/>
  </si>
  <si>
    <t>生活費のまかないかた</t>
    <rPh sb="0" eb="3">
      <t>セイカツヒ</t>
    </rPh>
    <phoneticPr fontId="2"/>
  </si>
  <si>
    <t>仕事のレベルアップ</t>
    <rPh sb="0" eb="2">
      <t>シゴト</t>
    </rPh>
    <phoneticPr fontId="2"/>
  </si>
  <si>
    <t>OJTの機会</t>
    <rPh sb="4" eb="6">
      <t>キカイ</t>
    </rPh>
    <phoneticPr fontId="2"/>
  </si>
  <si>
    <t>OFF-JTの機会</t>
    <rPh sb="7" eb="9">
      <t>キカイ</t>
    </rPh>
    <phoneticPr fontId="2"/>
  </si>
  <si>
    <t>自己啓発活動の有無</t>
    <rPh sb="0" eb="2">
      <t>ジコ</t>
    </rPh>
    <rPh sb="2" eb="4">
      <t>ケイハツ</t>
    </rPh>
    <rPh sb="4" eb="6">
      <t>カツドウ</t>
    </rPh>
    <rPh sb="7" eb="9">
      <t>ウム</t>
    </rPh>
    <phoneticPr fontId="2"/>
  </si>
  <si>
    <t>昨年1年間（1月～12月）の職場環境について</t>
    <rPh sb="0" eb="2">
      <t>サクネン</t>
    </rPh>
    <rPh sb="3" eb="5">
      <t>ネンカン</t>
    </rPh>
    <rPh sb="7" eb="8">
      <t>ガツ</t>
    </rPh>
    <rPh sb="11" eb="12">
      <t>ガツ</t>
    </rPh>
    <rPh sb="14" eb="16">
      <t>ショクバ</t>
    </rPh>
    <rPh sb="16" eb="18">
      <t>カンキョウ</t>
    </rPh>
    <phoneticPr fontId="6"/>
  </si>
  <si>
    <t>職場の状況</t>
    <rPh sb="0" eb="2">
      <t>ショクバ</t>
    </rPh>
    <rPh sb="3" eb="5">
      <t>ジョウキョウ</t>
    </rPh>
    <phoneticPr fontId="2"/>
  </si>
  <si>
    <t>仕事の性質</t>
    <rPh sb="0" eb="2">
      <t>シゴト</t>
    </rPh>
    <rPh sb="3" eb="5">
      <t>セイシツ</t>
    </rPh>
    <phoneticPr fontId="2"/>
  </si>
  <si>
    <t>仕事満足度、キャリア展望</t>
    <rPh sb="0" eb="2">
      <t>シゴト</t>
    </rPh>
    <rPh sb="2" eb="5">
      <t>マンゾクド</t>
    </rPh>
    <rPh sb="10" eb="12">
      <t>テンボウ</t>
    </rPh>
    <phoneticPr fontId="2"/>
  </si>
  <si>
    <t>昨年1年間（1月～12月）のWLBについて</t>
    <rPh sb="0" eb="2">
      <t>サクネン</t>
    </rPh>
    <rPh sb="3" eb="5">
      <t>ネンカン</t>
    </rPh>
    <rPh sb="7" eb="8">
      <t>ガツ</t>
    </rPh>
    <rPh sb="11" eb="12">
      <t>ガツ</t>
    </rPh>
    <phoneticPr fontId="6"/>
  </si>
  <si>
    <t>仕事と家庭の両立ストレス</t>
    <rPh sb="0" eb="2">
      <t>シゴト</t>
    </rPh>
    <rPh sb="3" eb="5">
      <t>カテイ</t>
    </rPh>
    <rPh sb="6" eb="8">
      <t>リョウリツ</t>
    </rPh>
    <phoneticPr fontId="2"/>
  </si>
  <si>
    <t>ストレスの理由</t>
    <rPh sb="5" eb="7">
      <t>リユウ</t>
    </rPh>
    <phoneticPr fontId="2"/>
  </si>
  <si>
    <t>初職について</t>
    <rPh sb="0" eb="1">
      <t>ショ</t>
    </rPh>
    <rPh sb="1" eb="2">
      <t>ショク</t>
    </rPh>
    <phoneticPr fontId="6"/>
  </si>
  <si>
    <t>初職就業形態</t>
    <rPh sb="0" eb="1">
      <t>ショ</t>
    </rPh>
    <rPh sb="1" eb="2">
      <t>ショク</t>
    </rPh>
    <rPh sb="2" eb="4">
      <t>シュウギョウ</t>
    </rPh>
    <rPh sb="4" eb="6">
      <t>ケイタイ</t>
    </rPh>
    <phoneticPr fontId="2"/>
  </si>
  <si>
    <t>初職業種</t>
    <rPh sb="2" eb="4">
      <t>ギョウシュ</t>
    </rPh>
    <phoneticPr fontId="2"/>
  </si>
  <si>
    <t>初職従業員規模</t>
    <rPh sb="2" eb="5">
      <t>ジュウギョウイン</t>
    </rPh>
    <rPh sb="5" eb="7">
      <t>キボ</t>
    </rPh>
    <phoneticPr fontId="2"/>
  </si>
  <si>
    <t>初職職種</t>
    <rPh sb="2" eb="4">
      <t>ショクシュ</t>
    </rPh>
    <phoneticPr fontId="2"/>
  </si>
  <si>
    <t>前職について</t>
    <rPh sb="0" eb="2">
      <t>ゼンショク</t>
    </rPh>
    <phoneticPr fontId="6"/>
  </si>
  <si>
    <t>前職就業形態</t>
    <rPh sb="0" eb="2">
      <t>ゼンショク</t>
    </rPh>
    <rPh sb="2" eb="4">
      <t>シュウギョウ</t>
    </rPh>
    <rPh sb="4" eb="6">
      <t>ケイタイ</t>
    </rPh>
    <phoneticPr fontId="2"/>
  </si>
  <si>
    <t>前職業種</t>
    <rPh sb="2" eb="4">
      <t>ギョウシュ</t>
    </rPh>
    <phoneticPr fontId="2"/>
  </si>
  <si>
    <t>前職従業員規模</t>
    <rPh sb="2" eb="5">
      <t>ジュウギョウイン</t>
    </rPh>
    <rPh sb="5" eb="7">
      <t>キボ</t>
    </rPh>
    <phoneticPr fontId="2"/>
  </si>
  <si>
    <t>前職職種</t>
    <rPh sb="2" eb="4">
      <t>ショクシュ</t>
    </rPh>
    <phoneticPr fontId="2"/>
  </si>
  <si>
    <t>前職労働日数、労働時間</t>
    <rPh sb="2" eb="4">
      <t>ロウドウ</t>
    </rPh>
    <rPh sb="4" eb="6">
      <t>ニッスウ</t>
    </rPh>
    <rPh sb="7" eb="9">
      <t>ロウドウ</t>
    </rPh>
    <rPh sb="9" eb="11">
      <t>ジカン</t>
    </rPh>
    <phoneticPr fontId="2"/>
  </si>
  <si>
    <t>前職年収</t>
    <rPh sb="0" eb="2">
      <t>ゼンショク</t>
    </rPh>
    <rPh sb="2" eb="4">
      <t>ネンシュウ</t>
    </rPh>
    <phoneticPr fontId="2"/>
  </si>
  <si>
    <t>入職経路</t>
    <rPh sb="0" eb="2">
      <t>ニュウショク</t>
    </rPh>
    <rPh sb="2" eb="4">
      <t>ケイロ</t>
    </rPh>
    <phoneticPr fontId="2"/>
  </si>
  <si>
    <t>MA/SA</t>
    <phoneticPr fontId="2"/>
  </si>
  <si>
    <t>前職の退職と現職決定の順序</t>
    <rPh sb="0" eb="2">
      <t>ゼンショク</t>
    </rPh>
    <rPh sb="3" eb="5">
      <t>タイショク</t>
    </rPh>
    <rPh sb="6" eb="8">
      <t>ゲンショク</t>
    </rPh>
    <rPh sb="8" eb="10">
      <t>ケッテイ</t>
    </rPh>
    <rPh sb="11" eb="13">
      <t>ジュンジョ</t>
    </rPh>
    <phoneticPr fontId="2"/>
  </si>
  <si>
    <t>前職退職理由</t>
    <rPh sb="2" eb="4">
      <t>タイショク</t>
    </rPh>
    <rPh sb="4" eb="6">
      <t>リユウ</t>
    </rPh>
    <phoneticPr fontId="2"/>
  </si>
  <si>
    <t>末子出産前後の就業状況</t>
    <rPh sb="0" eb="2">
      <t>マッシ</t>
    </rPh>
    <rPh sb="2" eb="4">
      <t>シュッサン</t>
    </rPh>
    <rPh sb="4" eb="6">
      <t>ゼンゴ</t>
    </rPh>
    <rPh sb="7" eb="9">
      <t>シュウギョウ</t>
    </rPh>
    <rPh sb="9" eb="11">
      <t>ジョウキョウ</t>
    </rPh>
    <phoneticPr fontId="2"/>
  </si>
  <si>
    <t>末子出産時に利用した制度</t>
    <rPh sb="0" eb="2">
      <t>マッシ</t>
    </rPh>
    <rPh sb="2" eb="4">
      <t>シュッサン</t>
    </rPh>
    <rPh sb="4" eb="5">
      <t>トキ</t>
    </rPh>
    <rPh sb="6" eb="8">
      <t>リヨウ</t>
    </rPh>
    <rPh sb="10" eb="12">
      <t>セイド</t>
    </rPh>
    <phoneticPr fontId="2"/>
  </si>
  <si>
    <t>これまでの居住地</t>
    <rPh sb="5" eb="8">
      <t>キョジュウチ</t>
    </rPh>
    <phoneticPr fontId="2"/>
  </si>
  <si>
    <t>中学3年生時の成績</t>
    <rPh sb="5" eb="6">
      <t>ジ</t>
    </rPh>
    <phoneticPr fontId="2"/>
  </si>
  <si>
    <t>1年間の収入（仕事／副業／仕事以外）</t>
    <rPh sb="1" eb="3">
      <t>ネンカン</t>
    </rPh>
    <rPh sb="4" eb="6">
      <t>シュウニュウ</t>
    </rPh>
    <rPh sb="7" eb="9">
      <t>シゴト</t>
    </rPh>
    <rPh sb="10" eb="12">
      <t>フクギョウ</t>
    </rPh>
    <rPh sb="13" eb="15">
      <t>シゴト</t>
    </rPh>
    <rPh sb="15" eb="17">
      <t>イガイ</t>
    </rPh>
    <phoneticPr fontId="2"/>
  </si>
  <si>
    <t>配偶者の就業状態</t>
    <rPh sb="0" eb="3">
      <t>ハイグウシャ</t>
    </rPh>
    <rPh sb="4" eb="6">
      <t>シュウギョウ</t>
    </rPh>
    <rPh sb="6" eb="8">
      <t>ジョウタイ</t>
    </rPh>
    <phoneticPr fontId="2"/>
  </si>
  <si>
    <t>配偶者の年収</t>
    <rPh sb="0" eb="3">
      <t>ハイグウシャ</t>
    </rPh>
    <rPh sb="4" eb="6">
      <t>ネンシュウ</t>
    </rPh>
    <phoneticPr fontId="2"/>
  </si>
  <si>
    <t>貯金額、有価証券の保有額</t>
    <rPh sb="0" eb="2">
      <t>チョキン</t>
    </rPh>
    <rPh sb="2" eb="3">
      <t>ガク</t>
    </rPh>
    <rPh sb="4" eb="6">
      <t>ユウカ</t>
    </rPh>
    <rPh sb="6" eb="8">
      <t>ショウケン</t>
    </rPh>
    <rPh sb="9" eb="12">
      <t>ホユウガク</t>
    </rPh>
    <phoneticPr fontId="2"/>
  </si>
  <si>
    <t>就活経験</t>
    <rPh sb="0" eb="2">
      <t>シュウカツ</t>
    </rPh>
    <rPh sb="2" eb="4">
      <t>ケイケン</t>
    </rPh>
    <phoneticPr fontId="2"/>
  </si>
  <si>
    <t>今後の進路希望</t>
    <rPh sb="0" eb="2">
      <t>コンゴ</t>
    </rPh>
    <rPh sb="3" eb="5">
      <t>シンロ</t>
    </rPh>
    <rPh sb="5" eb="7">
      <t>キボウ</t>
    </rPh>
    <phoneticPr fontId="2"/>
  </si>
  <si>
    <t>卒業後の職業上の進路決定</t>
    <rPh sb="0" eb="3">
      <t>ソツギョウゴ</t>
    </rPh>
    <rPh sb="4" eb="6">
      <t>ショクギョウ</t>
    </rPh>
    <rPh sb="6" eb="7">
      <t>ジョウ</t>
    </rPh>
    <rPh sb="8" eb="10">
      <t>シンロ</t>
    </rPh>
    <rPh sb="10" eb="12">
      <t>ケッテイ</t>
    </rPh>
    <phoneticPr fontId="2"/>
  </si>
  <si>
    <t>転就職意向</t>
    <rPh sb="0" eb="1">
      <t>テン</t>
    </rPh>
    <rPh sb="1" eb="3">
      <t>シュウショク</t>
    </rPh>
    <rPh sb="3" eb="5">
      <t>イコウ</t>
    </rPh>
    <phoneticPr fontId="2"/>
  </si>
  <si>
    <t>あなたの誕生年月をお答えください。</t>
    <phoneticPr fontId="2"/>
  </si>
  <si>
    <t>西暦（　　　　　）年　（　　　　　）月　生まれ</t>
    <rPh sb="0" eb="2">
      <t>セイレキ</t>
    </rPh>
    <rPh sb="9" eb="10">
      <t>ネン</t>
    </rPh>
    <rPh sb="20" eb="21">
      <t>ウ</t>
    </rPh>
    <phoneticPr fontId="2"/>
  </si>
  <si>
    <t>（回答はいくつでも）</t>
  </si>
  <si>
    <t>１人暮らし</t>
  </si>
  <si>
    <t>父（義理の父を含む）</t>
  </si>
  <si>
    <t>母（義理の母を含む）</t>
  </si>
  <si>
    <t>兄弟姉妹</t>
  </si>
  <si>
    <t>祖父または祖母</t>
  </si>
  <si>
    <t>配偶者（事実婚を含む）</t>
    <rPh sb="4" eb="7">
      <t>ジジツコン</t>
    </rPh>
    <phoneticPr fontId="2"/>
  </si>
  <si>
    <t>子ども</t>
  </si>
  <si>
    <t>孫</t>
    <rPh sb="0" eb="1">
      <t>マゴ</t>
    </rPh>
    <phoneticPr fontId="2"/>
  </si>
  <si>
    <t>友人・ルームメイト・同僚</t>
  </si>
  <si>
    <t>生計を同じくする人のなかで、主な稼ぎ手はどなたですか。</t>
    <rPh sb="0" eb="2">
      <t>セイケイ</t>
    </rPh>
    <rPh sb="3" eb="4">
      <t>オナ</t>
    </rPh>
    <rPh sb="8" eb="9">
      <t>ヒト</t>
    </rPh>
    <rPh sb="14" eb="15">
      <t>オモ</t>
    </rPh>
    <rPh sb="16" eb="17">
      <t>カセ</t>
    </rPh>
    <rPh sb="18" eb="19">
      <t>テ</t>
    </rPh>
    <phoneticPr fontId="1"/>
  </si>
  <si>
    <t>自分自身</t>
    <rPh sb="0" eb="2">
      <t>ジブン</t>
    </rPh>
    <rPh sb="2" eb="4">
      <t>ジシン</t>
    </rPh>
    <phoneticPr fontId="2"/>
  </si>
  <si>
    <t>配偶者（事実婚を含む）</t>
    <phoneticPr fontId="2"/>
  </si>
  <si>
    <t>現在の住居形態は次のどれですか。</t>
    <rPh sb="0" eb="2">
      <t>ゲンザイ</t>
    </rPh>
    <rPh sb="5" eb="7">
      <t>ケイタイ</t>
    </rPh>
    <phoneticPr fontId="2"/>
  </si>
  <si>
    <t>持ち家一戸建て</t>
  </si>
  <si>
    <t>持ち家マンション</t>
  </si>
  <si>
    <t>民間の賃貸住宅</t>
    <phoneticPr fontId="2"/>
  </si>
  <si>
    <t>公営・公団・公社などの賃貸住宅</t>
  </si>
  <si>
    <t>社宅・寮（借上げ社宅を含む）</t>
  </si>
  <si>
    <t>その他　　具体的に：</t>
  </si>
  <si>
    <t>現在の学年を教えてください。</t>
    <rPh sb="0" eb="2">
      <t>ゲンザイ</t>
    </rPh>
    <rPh sb="3" eb="5">
      <t>ガクネン</t>
    </rPh>
    <rPh sb="6" eb="7">
      <t>オシ</t>
    </rPh>
    <phoneticPr fontId="2"/>
  </si>
  <si>
    <t>高等学校１年（高等工業専門学校１年）</t>
    <phoneticPr fontId="2"/>
  </si>
  <si>
    <t>高等学校２年（高等工業専門学校２年）</t>
    <phoneticPr fontId="2"/>
  </si>
  <si>
    <t>高等学校３年（高等工業専門学校３年）</t>
    <phoneticPr fontId="2"/>
  </si>
  <si>
    <t>高等工業専門学校４年</t>
    <phoneticPr fontId="2"/>
  </si>
  <si>
    <t>高等工業専門学校５年</t>
    <phoneticPr fontId="2"/>
  </si>
  <si>
    <t>専修各種学校（専門学校）１年目</t>
    <phoneticPr fontId="2"/>
  </si>
  <si>
    <t>専修各種学校（専門学校）２年目以上</t>
    <rPh sb="15" eb="17">
      <t>イジョウ</t>
    </rPh>
    <phoneticPr fontId="2"/>
  </si>
  <si>
    <t>短期大学１年</t>
  </si>
  <si>
    <t>短期大学２年以上</t>
    <rPh sb="6" eb="8">
      <t>イジョウ</t>
    </rPh>
    <phoneticPr fontId="2"/>
  </si>
  <si>
    <t>４年制（６年制）大学１年</t>
  </si>
  <si>
    <t>４年制（６年制）大学２年</t>
  </si>
  <si>
    <t>４年制（６年制）大学３年</t>
  </si>
  <si>
    <t>４年制（６年制）大学４年</t>
    <phoneticPr fontId="2"/>
  </si>
  <si>
    <t>６年制大学５年</t>
  </si>
  <si>
    <t>６年制大学６年</t>
  </si>
  <si>
    <t>大学院修士課程１年目</t>
  </si>
  <si>
    <t>大学院修士課程２年目以上</t>
    <rPh sb="10" eb="12">
      <t>イジョウ</t>
    </rPh>
    <phoneticPr fontId="2"/>
  </si>
  <si>
    <t>大学院博士課程１年目</t>
  </si>
  <si>
    <t>大学院博士課程２年目</t>
    <phoneticPr fontId="2"/>
  </si>
  <si>
    <t>大学院博士課程３年目以上</t>
  </si>
  <si>
    <t>あなたは下記の学校を中退した経験がありますか。</t>
    <rPh sb="4" eb="6">
      <t>カキ</t>
    </rPh>
    <phoneticPr fontId="2"/>
  </si>
  <si>
    <t>（回答はいくつでも）</t>
    <rPh sb="1" eb="3">
      <t>カイトウ</t>
    </rPh>
    <phoneticPr fontId="2"/>
  </si>
  <si>
    <t>高等学校中退</t>
  </si>
  <si>
    <t>専修各種学校（専門学校）中退</t>
    <phoneticPr fontId="2"/>
  </si>
  <si>
    <t>短期大学中退</t>
  </si>
  <si>
    <t>高等工業専門学校中退</t>
  </si>
  <si>
    <t>大学中退</t>
  </si>
  <si>
    <t>大学院修士課程中退</t>
    <rPh sb="3" eb="5">
      <t>シュウシ</t>
    </rPh>
    <rPh sb="5" eb="7">
      <t>カテイ</t>
    </rPh>
    <phoneticPr fontId="2"/>
  </si>
  <si>
    <t>大学院博士課程中退</t>
    <rPh sb="0" eb="3">
      <t>ダイガクイン</t>
    </rPh>
    <rPh sb="3" eb="5">
      <t>ハカセ</t>
    </rPh>
    <rPh sb="5" eb="7">
      <t>カテイ</t>
    </rPh>
    <rPh sb="7" eb="9">
      <t>チュウタイ</t>
    </rPh>
    <phoneticPr fontId="2"/>
  </si>
  <si>
    <t>中退経験はない</t>
    <rPh sb="0" eb="2">
      <t>チュウタイ</t>
    </rPh>
    <rPh sb="2" eb="4">
      <t>ケイケン</t>
    </rPh>
    <phoneticPr fontId="2"/>
  </si>
  <si>
    <r>
      <rPr>
        <sz val="9"/>
        <color rgb="FFFF0000"/>
        <rFont val="メイリオ"/>
        <family val="3"/>
        <charset val="128"/>
      </rPr>
      <t>昨年1月～4月</t>
    </r>
    <r>
      <rPr>
        <sz val="9"/>
        <rFont val="メイリオ"/>
        <family val="3"/>
        <charset val="128"/>
      </rPr>
      <t>に仕事をしましたか。それぞれの月で、もっともあてはまる状況を1つお選びください。</t>
    </r>
    <phoneticPr fontId="2"/>
  </si>
  <si>
    <r>
      <t>（回答は</t>
    </r>
    <r>
      <rPr>
        <sz val="9"/>
        <color rgb="FFFF0000"/>
        <rFont val="メイリオ"/>
        <family val="3"/>
        <charset val="128"/>
      </rPr>
      <t>タテの列ごと</t>
    </r>
    <r>
      <rPr>
        <sz val="9"/>
        <color theme="1"/>
        <rFont val="メイリオ"/>
        <family val="3"/>
        <charset val="128"/>
      </rPr>
      <t>に1つずつ）</t>
    </r>
    <phoneticPr fontId="2"/>
  </si>
  <si>
    <t>2月</t>
  </si>
  <si>
    <t>3月</t>
  </si>
  <si>
    <t>おもに仕事をしていた（原則週5日以上の勤務）</t>
    <rPh sb="11" eb="13">
      <t>ゲンソク</t>
    </rPh>
    <rPh sb="13" eb="14">
      <t>シュウ</t>
    </rPh>
    <rPh sb="15" eb="16">
      <t>ニチ</t>
    </rPh>
    <rPh sb="16" eb="18">
      <t>イジョウ</t>
    </rPh>
    <rPh sb="19" eb="21">
      <t>キンム</t>
    </rPh>
    <phoneticPr fontId="2"/>
  </si>
  <si>
    <t>おもに仕事をしていた（原則週5日未満の勤務）</t>
    <rPh sb="11" eb="13">
      <t>ゲンソク</t>
    </rPh>
    <rPh sb="13" eb="14">
      <t>シュウ</t>
    </rPh>
    <rPh sb="15" eb="16">
      <t>ニチ</t>
    </rPh>
    <rPh sb="16" eb="18">
      <t>ミマン</t>
    </rPh>
    <rPh sb="19" eb="21">
      <t>キンム</t>
    </rPh>
    <phoneticPr fontId="2"/>
  </si>
  <si>
    <t>通学や家事などのかたわらに仕事をしていた</t>
    <rPh sb="0" eb="2">
      <t>ツウガク</t>
    </rPh>
    <rPh sb="3" eb="5">
      <t>カジ</t>
    </rPh>
    <rPh sb="13" eb="15">
      <t>シゴト</t>
    </rPh>
    <phoneticPr fontId="2"/>
  </si>
  <si>
    <t>仕事を休んでいた（疾病、出産・育児、介護、通学などによる休職、閑散期で仕事がなかった）</t>
    <rPh sb="0" eb="2">
      <t>シゴト</t>
    </rPh>
    <rPh sb="3" eb="4">
      <t>ヤス</t>
    </rPh>
    <rPh sb="9" eb="11">
      <t>シッペイ</t>
    </rPh>
    <rPh sb="12" eb="14">
      <t>シュッサン</t>
    </rPh>
    <rPh sb="15" eb="17">
      <t>イクジ</t>
    </rPh>
    <rPh sb="18" eb="20">
      <t>カイゴ</t>
    </rPh>
    <rPh sb="21" eb="23">
      <t>ツウガク</t>
    </rPh>
    <rPh sb="28" eb="30">
      <t>キュウショク</t>
    </rPh>
    <rPh sb="31" eb="34">
      <t>カンサンキ</t>
    </rPh>
    <rPh sb="35" eb="37">
      <t>シゴト</t>
    </rPh>
    <phoneticPr fontId="2"/>
  </si>
  <si>
    <t>仕事をしていなかった（どこにも勤めていない）</t>
    <rPh sb="0" eb="2">
      <t>シゴト</t>
    </rPh>
    <rPh sb="15" eb="16">
      <t>ツト</t>
    </rPh>
    <phoneticPr fontId="2"/>
  </si>
  <si>
    <r>
      <rPr>
        <sz val="9"/>
        <color rgb="FFFF0000"/>
        <rFont val="メイリオ"/>
        <family val="3"/>
        <charset val="128"/>
      </rPr>
      <t>昨年5月～8月</t>
    </r>
    <r>
      <rPr>
        <sz val="9"/>
        <rFont val="メイリオ"/>
        <family val="3"/>
        <charset val="128"/>
      </rPr>
      <t>に仕事をしましたか。それぞれの月で、もっともあてはまる状況を1つお選びください。</t>
    </r>
    <phoneticPr fontId="2"/>
  </si>
  <si>
    <t>5月</t>
    <rPh sb="1" eb="2">
      <t>ガツ</t>
    </rPh>
    <phoneticPr fontId="2"/>
  </si>
  <si>
    <t>6月</t>
    <rPh sb="1" eb="2">
      <t>ガツ</t>
    </rPh>
    <phoneticPr fontId="2"/>
  </si>
  <si>
    <t>7月</t>
    <phoneticPr fontId="2"/>
  </si>
  <si>
    <t>8月</t>
    <phoneticPr fontId="2"/>
  </si>
  <si>
    <r>
      <rPr>
        <sz val="9"/>
        <color rgb="FFFF0000"/>
        <rFont val="メイリオ"/>
        <family val="3"/>
        <charset val="128"/>
      </rPr>
      <t>昨年9月～11月</t>
    </r>
    <r>
      <rPr>
        <sz val="9"/>
        <rFont val="メイリオ"/>
        <family val="3"/>
        <charset val="128"/>
      </rPr>
      <t>に仕事をしましたか。それぞれの月で、もっともあてはまる状況を1つお選びください。</t>
    </r>
    <phoneticPr fontId="2"/>
  </si>
  <si>
    <t>9月</t>
    <phoneticPr fontId="2"/>
  </si>
  <si>
    <t>10月</t>
    <phoneticPr fontId="2"/>
  </si>
  <si>
    <t>11月</t>
    <phoneticPr fontId="2"/>
  </si>
  <si>
    <r>
      <rPr>
        <sz val="9"/>
        <color rgb="FFFF0000"/>
        <rFont val="メイリオ"/>
        <family val="3"/>
        <charset val="128"/>
      </rPr>
      <t>昨年12月時点</t>
    </r>
    <r>
      <rPr>
        <sz val="9"/>
        <rFont val="メイリオ"/>
        <family val="3"/>
        <charset val="128"/>
      </rPr>
      <t>の仕事について、その仕事についた理由を教えてください。</t>
    </r>
    <rPh sb="0" eb="2">
      <t>サクネン</t>
    </rPh>
    <rPh sb="4" eb="5">
      <t>ガツ</t>
    </rPh>
    <rPh sb="5" eb="7">
      <t>ジテン</t>
    </rPh>
    <rPh sb="8" eb="10">
      <t>シゴト</t>
    </rPh>
    <rPh sb="17" eb="19">
      <t>シゴト</t>
    </rPh>
    <rPh sb="23" eb="25">
      <t>リユウ</t>
    </rPh>
    <rPh sb="26" eb="27">
      <t>オシ</t>
    </rPh>
    <phoneticPr fontId="2"/>
  </si>
  <si>
    <t>－</t>
    <phoneticPr fontId="2"/>
  </si>
  <si>
    <r>
      <t>あてはまるもの（回答は</t>
    </r>
    <r>
      <rPr>
        <sz val="9"/>
        <color rgb="FFFF0000"/>
        <rFont val="メイリオ"/>
        <family val="3"/>
        <charset val="128"/>
      </rPr>
      <t>いくつでも</t>
    </r>
    <r>
      <rPr>
        <sz val="9"/>
        <rFont val="メイリオ"/>
        <family val="3"/>
        <charset val="128"/>
      </rPr>
      <t>）</t>
    </r>
    <phoneticPr fontId="2"/>
  </si>
  <si>
    <t>自分の都合の良い時間に働きたいから</t>
    <rPh sb="0" eb="2">
      <t>ジブン</t>
    </rPh>
    <rPh sb="3" eb="5">
      <t>ツゴウ</t>
    </rPh>
    <rPh sb="6" eb="7">
      <t>ヨ</t>
    </rPh>
    <rPh sb="8" eb="10">
      <t>ジカン</t>
    </rPh>
    <rPh sb="11" eb="12">
      <t>ハタラ</t>
    </rPh>
    <phoneticPr fontId="1"/>
  </si>
  <si>
    <t>家計の補助・生活費・学費等を得たいから</t>
    <rPh sb="0" eb="2">
      <t>カケイ</t>
    </rPh>
    <rPh sb="3" eb="5">
      <t>ホジョ</t>
    </rPh>
    <rPh sb="6" eb="9">
      <t>セイカツヒ</t>
    </rPh>
    <rPh sb="10" eb="12">
      <t>ガクヒ</t>
    </rPh>
    <rPh sb="12" eb="13">
      <t>トウ</t>
    </rPh>
    <rPh sb="14" eb="15">
      <t>エ</t>
    </rPh>
    <phoneticPr fontId="1"/>
  </si>
  <si>
    <t>家事・育児・介護等と両立しやすいから</t>
    <rPh sb="0" eb="2">
      <t>カジ</t>
    </rPh>
    <rPh sb="3" eb="5">
      <t>イクジ</t>
    </rPh>
    <rPh sb="6" eb="8">
      <t>カイゴ</t>
    </rPh>
    <rPh sb="8" eb="9">
      <t>トウ</t>
    </rPh>
    <rPh sb="10" eb="12">
      <t>リョウリツ</t>
    </rPh>
    <phoneticPr fontId="1"/>
  </si>
  <si>
    <t>通勤時間が短いから</t>
    <rPh sb="0" eb="2">
      <t>ツウキン</t>
    </rPh>
    <rPh sb="2" eb="4">
      <t>ジカン</t>
    </rPh>
    <rPh sb="5" eb="6">
      <t>ミジカ</t>
    </rPh>
    <phoneticPr fontId="1"/>
  </si>
  <si>
    <t>専門的な技能等をいかせるから</t>
    <rPh sb="0" eb="3">
      <t>センモンテキ</t>
    </rPh>
    <rPh sb="4" eb="6">
      <t>ギノウ</t>
    </rPh>
    <rPh sb="6" eb="7">
      <t>トウ</t>
    </rPh>
    <phoneticPr fontId="1"/>
  </si>
  <si>
    <t>正規の職員・従業員の仕事がないから</t>
    <rPh sb="0" eb="2">
      <t>セイキ</t>
    </rPh>
    <rPh sb="3" eb="5">
      <t>ショクイン</t>
    </rPh>
    <rPh sb="6" eb="9">
      <t>ジュウギョウイン</t>
    </rPh>
    <rPh sb="10" eb="12">
      <t>シゴト</t>
    </rPh>
    <phoneticPr fontId="1"/>
  </si>
  <si>
    <t>家業だから・家族が事業をしているから</t>
    <rPh sb="0" eb="2">
      <t>カギョウ</t>
    </rPh>
    <rPh sb="6" eb="8">
      <t>カゾク</t>
    </rPh>
    <rPh sb="9" eb="11">
      <t>ジギョウ</t>
    </rPh>
    <phoneticPr fontId="2"/>
  </si>
  <si>
    <t>自分の体調で就業可能な仕事だから</t>
    <rPh sb="0" eb="2">
      <t>ジブン</t>
    </rPh>
    <rPh sb="3" eb="5">
      <t>タイチョウ</t>
    </rPh>
    <rPh sb="6" eb="8">
      <t>シュウギョウ</t>
    </rPh>
    <rPh sb="8" eb="10">
      <t>カノウ</t>
    </rPh>
    <rPh sb="11" eb="13">
      <t>シゴト</t>
    </rPh>
    <phoneticPr fontId="2"/>
  </si>
  <si>
    <r>
      <rPr>
        <sz val="9"/>
        <color rgb="FFFF0000"/>
        <rFont val="メイリオ"/>
        <family val="3"/>
        <charset val="128"/>
      </rPr>
      <t>昨年12月時点</t>
    </r>
    <r>
      <rPr>
        <sz val="9"/>
        <rFont val="メイリオ"/>
        <family val="3"/>
        <charset val="128"/>
      </rPr>
      <t>で、お仕事をもっていたのに、休業していたのは、なぜですか。</t>
    </r>
    <rPh sb="10" eb="12">
      <t>シゴト</t>
    </rPh>
    <rPh sb="21" eb="23">
      <t>キュウギョウ</t>
    </rPh>
    <phoneticPr fontId="2"/>
  </si>
  <si>
    <t>健康上（身体面）の理由のため</t>
    <rPh sb="0" eb="3">
      <t>ケンコウジョウ</t>
    </rPh>
    <rPh sb="4" eb="6">
      <t>シンタイ</t>
    </rPh>
    <rPh sb="6" eb="7">
      <t>メン</t>
    </rPh>
    <phoneticPr fontId="2"/>
  </si>
  <si>
    <t>健康上（精神面）の理由のため</t>
    <rPh sb="4" eb="6">
      <t>セイシン</t>
    </rPh>
    <phoneticPr fontId="2"/>
  </si>
  <si>
    <t>学習・通学のため</t>
    <rPh sb="0" eb="2">
      <t>ガクシュウ</t>
    </rPh>
    <rPh sb="3" eb="5">
      <t>ツウガク</t>
    </rPh>
    <phoneticPr fontId="2"/>
  </si>
  <si>
    <t>出産・育児休業のため</t>
    <rPh sb="0" eb="2">
      <t>シュッサン</t>
    </rPh>
    <rPh sb="3" eb="5">
      <t>イクジ</t>
    </rPh>
    <rPh sb="5" eb="7">
      <t>キュウギョウ</t>
    </rPh>
    <phoneticPr fontId="2"/>
  </si>
  <si>
    <t>介護休業のため</t>
    <rPh sb="0" eb="2">
      <t>カイゴ</t>
    </rPh>
    <rPh sb="2" eb="4">
      <t>キュウギョウ</t>
    </rPh>
    <phoneticPr fontId="2"/>
  </si>
  <si>
    <t>※「すでに仕事が決まっていた」人で、勤め先の都合のためにやむを得ず就業日がくるのを待っていた場合は、「すぐにつくことができた」とします。</t>
  </si>
  <si>
    <t>すぐではないが2週間以内につくことができた</t>
    <rPh sb="8" eb="10">
      <t>シュウカン</t>
    </rPh>
    <rPh sb="10" eb="12">
      <t>イナイ</t>
    </rPh>
    <phoneticPr fontId="2"/>
  </si>
  <si>
    <t>すぐではないが2～3週間以内につくことができた</t>
    <rPh sb="10" eb="12">
      <t>シュウカン</t>
    </rPh>
    <rPh sb="12" eb="14">
      <t>イナイ</t>
    </rPh>
    <phoneticPr fontId="2"/>
  </si>
  <si>
    <t>すぐではないが３週間より後につくことができた</t>
    <rPh sb="8" eb="10">
      <t>シュウカン</t>
    </rPh>
    <rPh sb="12" eb="13">
      <t>アト</t>
    </rPh>
    <phoneticPr fontId="2"/>
  </si>
  <si>
    <t>つくことができなかった</t>
  </si>
  <si>
    <t>わからない</t>
  </si>
  <si>
    <r>
      <rPr>
        <sz val="9"/>
        <color indexed="10"/>
        <rFont val="メイリオ"/>
        <family val="3"/>
        <charset val="128"/>
      </rPr>
      <t>昨年12月時点</t>
    </r>
    <r>
      <rPr>
        <sz val="9"/>
        <rFont val="メイリオ"/>
        <family val="3"/>
        <charset val="128"/>
      </rPr>
      <t>で、収入になる仕事につくことを希望していましたか。</t>
    </r>
    <rPh sb="0" eb="2">
      <t>サクネン</t>
    </rPh>
    <rPh sb="4" eb="5">
      <t>ガツ</t>
    </rPh>
    <rPh sb="5" eb="7">
      <t>ジテン</t>
    </rPh>
    <rPh sb="9" eb="11">
      <t>シュウニュウ</t>
    </rPh>
    <rPh sb="14" eb="16">
      <t>シゴト</t>
    </rPh>
    <rPh sb="22" eb="24">
      <t>キボウ</t>
    </rPh>
    <phoneticPr fontId="2"/>
  </si>
  <si>
    <t>希望していた（就業先が決まっていた）</t>
    <rPh sb="0" eb="2">
      <t>キボウ</t>
    </rPh>
    <rPh sb="7" eb="9">
      <t>シュウギョウ</t>
    </rPh>
    <rPh sb="9" eb="10">
      <t>サキ</t>
    </rPh>
    <rPh sb="11" eb="12">
      <t>キ</t>
    </rPh>
    <phoneticPr fontId="2"/>
  </si>
  <si>
    <t>希望していた（就業先が決まっていなかった）</t>
    <rPh sb="0" eb="2">
      <t>キボウ</t>
    </rPh>
    <rPh sb="7" eb="9">
      <t>シュウギョウ</t>
    </rPh>
    <rPh sb="9" eb="10">
      <t>サキ</t>
    </rPh>
    <rPh sb="11" eb="12">
      <t>キ</t>
    </rPh>
    <phoneticPr fontId="2"/>
  </si>
  <si>
    <t>希望していなかった</t>
    <rPh sb="0" eb="2">
      <t>キボウ</t>
    </rPh>
    <phoneticPr fontId="2"/>
  </si>
  <si>
    <r>
      <rPr>
        <sz val="9"/>
        <color indexed="10"/>
        <rFont val="メイリオ"/>
        <family val="3"/>
        <charset val="128"/>
      </rPr>
      <t>昨年12月時点</t>
    </r>
    <r>
      <rPr>
        <sz val="9"/>
        <rFont val="メイリオ"/>
        <family val="3"/>
        <charset val="128"/>
      </rPr>
      <t>の、仕事につきたいという希望は、どの程度でしたか。</t>
    </r>
    <rPh sb="0" eb="2">
      <t>サクネン</t>
    </rPh>
    <rPh sb="4" eb="5">
      <t>ガツ</t>
    </rPh>
    <rPh sb="5" eb="7">
      <t>ジテン</t>
    </rPh>
    <rPh sb="9" eb="11">
      <t>シゴト</t>
    </rPh>
    <rPh sb="19" eb="21">
      <t>キボウ</t>
    </rPh>
    <rPh sb="25" eb="27">
      <t>テイド</t>
    </rPh>
    <phoneticPr fontId="2"/>
  </si>
  <si>
    <t>すぐに仕事につきたかった</t>
    <rPh sb="3" eb="5">
      <t>シゴト</t>
    </rPh>
    <phoneticPr fontId="2"/>
  </si>
  <si>
    <t>時期がきたら、仕事につきたかった</t>
    <rPh sb="0" eb="2">
      <t>ジキ</t>
    </rPh>
    <rPh sb="7" eb="9">
      <t>シゴト</t>
    </rPh>
    <phoneticPr fontId="2"/>
  </si>
  <si>
    <t>漠然といつかは仕事につきたかった</t>
    <rPh sb="0" eb="2">
      <t>バクゼン</t>
    </rPh>
    <rPh sb="7" eb="9">
      <t>シゴト</t>
    </rPh>
    <phoneticPr fontId="2"/>
  </si>
  <si>
    <r>
      <rPr>
        <sz val="9"/>
        <color indexed="10"/>
        <rFont val="メイリオ"/>
        <family val="3"/>
        <charset val="128"/>
      </rPr>
      <t>昨年12月時点</t>
    </r>
    <r>
      <rPr>
        <sz val="9"/>
        <rFont val="メイリオ"/>
        <family val="3"/>
        <charset val="128"/>
      </rPr>
      <t>で、仕事を探したり、開業の準備をしたことがありますか。</t>
    </r>
    <rPh sb="0" eb="2">
      <t>サクネン</t>
    </rPh>
    <rPh sb="4" eb="5">
      <t>ガツ</t>
    </rPh>
    <rPh sb="5" eb="7">
      <t>ジテン</t>
    </rPh>
    <rPh sb="9" eb="11">
      <t>シゴト</t>
    </rPh>
    <rPh sb="12" eb="13">
      <t>サガ</t>
    </rPh>
    <rPh sb="17" eb="19">
      <t>カイギョウ</t>
    </rPh>
    <rPh sb="20" eb="22">
      <t>ジュンビ</t>
    </rPh>
    <phoneticPr fontId="2"/>
  </si>
  <si>
    <t>※仕事とは、収入をともなう仕事をいい、自家営業（個人経営の商店や農業など）の手伝いや内職も含めます。</t>
    <rPh sb="1" eb="3">
      <t>シゴト</t>
    </rPh>
    <rPh sb="6" eb="8">
      <t>シュウニュウ</t>
    </rPh>
    <rPh sb="13" eb="15">
      <t>シゴト</t>
    </rPh>
    <rPh sb="19" eb="21">
      <t>ジカ</t>
    </rPh>
    <rPh sb="21" eb="23">
      <t>エイギョウ</t>
    </rPh>
    <rPh sb="24" eb="26">
      <t>コジン</t>
    </rPh>
    <rPh sb="26" eb="28">
      <t>ケイエイ</t>
    </rPh>
    <rPh sb="29" eb="31">
      <t>ショウテン</t>
    </rPh>
    <rPh sb="32" eb="34">
      <t>ノウギョウ</t>
    </rPh>
    <rPh sb="38" eb="40">
      <t>テツダ</t>
    </rPh>
    <rPh sb="42" eb="44">
      <t>ナイショク</t>
    </rPh>
    <rPh sb="45" eb="46">
      <t>フク</t>
    </rPh>
    <phoneticPr fontId="3"/>
  </si>
  <si>
    <t>昨年12月の月末1週間にした</t>
    <rPh sb="0" eb="2">
      <t>サクネン</t>
    </rPh>
    <rPh sb="4" eb="5">
      <t>ガツ</t>
    </rPh>
    <rPh sb="6" eb="8">
      <t>ゲツマツ</t>
    </rPh>
    <rPh sb="9" eb="11">
      <t>シュウカン</t>
    </rPh>
    <phoneticPr fontId="2"/>
  </si>
  <si>
    <t>昨年12月の月末1週間にはしなかったが、昨年12月の1か月のうちにした</t>
    <rPh sb="0" eb="2">
      <t>サクネン</t>
    </rPh>
    <rPh sb="4" eb="5">
      <t>ガツ</t>
    </rPh>
    <rPh sb="6" eb="8">
      <t>ゲツマツ</t>
    </rPh>
    <rPh sb="9" eb="11">
      <t>シュウカン</t>
    </rPh>
    <rPh sb="20" eb="22">
      <t>サクネン</t>
    </rPh>
    <rPh sb="24" eb="25">
      <t>ガツ</t>
    </rPh>
    <rPh sb="28" eb="29">
      <t>ゲツ</t>
    </rPh>
    <phoneticPr fontId="2"/>
  </si>
  <si>
    <t>昨年12月1か月にはしなかったが、昨年1年間にした</t>
    <rPh sb="0" eb="2">
      <t>サクネン</t>
    </rPh>
    <rPh sb="4" eb="5">
      <t>ガツ</t>
    </rPh>
    <rPh sb="7" eb="8">
      <t>ゲツ</t>
    </rPh>
    <rPh sb="17" eb="19">
      <t>サクネン</t>
    </rPh>
    <rPh sb="20" eb="22">
      <t>ネンカン</t>
    </rPh>
    <phoneticPr fontId="2"/>
  </si>
  <si>
    <t>昨年1年間には全くしなかった</t>
    <rPh sb="0" eb="2">
      <t>サクネン</t>
    </rPh>
    <rPh sb="3" eb="5">
      <t>ネンカン</t>
    </rPh>
    <rPh sb="7" eb="8">
      <t>マッタ</t>
    </rPh>
    <phoneticPr fontId="2"/>
  </si>
  <si>
    <r>
      <rPr>
        <sz val="9"/>
        <color rgb="FFFF0000"/>
        <rFont val="メイリオ"/>
        <family val="3"/>
        <charset val="128"/>
      </rPr>
      <t>昨年12月時点</t>
    </r>
    <r>
      <rPr>
        <sz val="9"/>
        <rFont val="メイリオ"/>
        <family val="3"/>
        <charset val="128"/>
      </rPr>
      <t>で、仕事をしたいと思っていながら仕事を探していなかったのはどうしてですか。あてはまるものを</t>
    </r>
    <r>
      <rPr>
        <sz val="9"/>
        <color rgb="FFFF0000"/>
        <rFont val="メイリオ"/>
        <family val="3"/>
        <charset val="128"/>
      </rPr>
      <t>すべて</t>
    </r>
    <r>
      <rPr>
        <sz val="9"/>
        <rFont val="メイリオ"/>
        <family val="3"/>
        <charset val="128"/>
      </rPr>
      <t>お選びください。
そのうち、</t>
    </r>
    <r>
      <rPr>
        <sz val="9"/>
        <color rgb="FFFF0000"/>
        <rFont val="メイリオ"/>
        <family val="3"/>
        <charset val="128"/>
      </rPr>
      <t>もっともあてはまるものを1つだけ</t>
    </r>
    <r>
      <rPr>
        <sz val="9"/>
        <rFont val="メイリオ"/>
        <family val="3"/>
        <charset val="128"/>
      </rPr>
      <t>お選びください。</t>
    </r>
    <phoneticPr fontId="2"/>
  </si>
  <si>
    <t>適当な仕事がありそうにない</t>
    <rPh sb="0" eb="2">
      <t>テキトウ</t>
    </rPh>
    <rPh sb="3" eb="5">
      <t>シゴト</t>
    </rPh>
    <phoneticPr fontId="2"/>
  </si>
  <si>
    <t>自分の知識・能力にあう仕事がありそうにない</t>
    <rPh sb="0" eb="2">
      <t>ジブン</t>
    </rPh>
    <rPh sb="3" eb="5">
      <t>チシキ</t>
    </rPh>
    <rPh sb="6" eb="8">
      <t>ノウリョク</t>
    </rPh>
    <rPh sb="11" eb="13">
      <t>シゴト</t>
    </rPh>
    <phoneticPr fontId="2"/>
  </si>
  <si>
    <t>賃金・給料が希望にあう仕事がありそうにない</t>
    <rPh sb="0" eb="2">
      <t>チンギン</t>
    </rPh>
    <rPh sb="3" eb="5">
      <t>キュウリョウ</t>
    </rPh>
    <rPh sb="6" eb="8">
      <t>キボウ</t>
    </rPh>
    <rPh sb="11" eb="13">
      <t>シゴト</t>
    </rPh>
    <phoneticPr fontId="2"/>
  </si>
  <si>
    <t>勤務時間・休日が希望にあう仕事がありそうにない</t>
    <rPh sb="0" eb="2">
      <t>キンム</t>
    </rPh>
    <rPh sb="2" eb="4">
      <t>ジカン</t>
    </rPh>
    <rPh sb="5" eb="7">
      <t>キュウジツ</t>
    </rPh>
    <rPh sb="8" eb="10">
      <t>キボウ</t>
    </rPh>
    <rPh sb="13" eb="15">
      <t>シゴト</t>
    </rPh>
    <phoneticPr fontId="2"/>
  </si>
  <si>
    <r>
      <t>勤務地</t>
    </r>
    <r>
      <rPr>
        <sz val="9"/>
        <rFont val="メイリオ"/>
        <family val="3"/>
        <charset val="128"/>
      </rPr>
      <t>が希望にあう仕事がありそうにない</t>
    </r>
    <rPh sb="0" eb="2">
      <t>キンム</t>
    </rPh>
    <rPh sb="4" eb="6">
      <t>キボウ</t>
    </rPh>
    <rPh sb="9" eb="11">
      <t>シゴト</t>
    </rPh>
    <phoneticPr fontId="2"/>
  </si>
  <si>
    <t>希望する種類・内容の仕事がありそうにない</t>
  </si>
  <si>
    <t>今の景気や季節では仕事がありそうにない</t>
    <rPh sb="0" eb="1">
      <t>イマ</t>
    </rPh>
    <rPh sb="2" eb="4">
      <t>ケイキ</t>
    </rPh>
    <rPh sb="5" eb="7">
      <t>キセツ</t>
    </rPh>
    <rPh sb="9" eb="11">
      <t>シゴト</t>
    </rPh>
    <phoneticPr fontId="2"/>
  </si>
  <si>
    <t>仕事の探し方が分からない</t>
    <rPh sb="0" eb="2">
      <t>シゴト</t>
    </rPh>
    <rPh sb="3" eb="4">
      <t>サガ</t>
    </rPh>
    <rPh sb="5" eb="6">
      <t>カタ</t>
    </rPh>
    <rPh sb="7" eb="8">
      <t>ワ</t>
    </rPh>
    <phoneticPr fontId="2"/>
  </si>
  <si>
    <t>やりたい仕事が何か分からない</t>
    <rPh sb="4" eb="6">
      <t>シゴト</t>
    </rPh>
    <rPh sb="7" eb="8">
      <t>ナニ</t>
    </rPh>
    <rPh sb="9" eb="10">
      <t>ワ</t>
    </rPh>
    <phoneticPr fontId="2"/>
  </si>
  <si>
    <t>今のところ、仕事をしなくても生活ができる</t>
    <rPh sb="0" eb="1">
      <t>イマ</t>
    </rPh>
    <rPh sb="6" eb="8">
      <t>シゴト</t>
    </rPh>
    <rPh sb="14" eb="16">
      <t>セイカツ</t>
    </rPh>
    <phoneticPr fontId="2"/>
  </si>
  <si>
    <t>妊娠・出産のため</t>
    <rPh sb="0" eb="2">
      <t>ニンシン</t>
    </rPh>
    <rPh sb="3" eb="5">
      <t>シュッサン</t>
    </rPh>
    <phoneticPr fontId="2"/>
  </si>
  <si>
    <t>健康上（身体面）の理由のため</t>
    <rPh sb="0" eb="3">
      <t>ケンコウジョウ</t>
    </rPh>
    <rPh sb="4" eb="6">
      <t>シンタイ</t>
    </rPh>
    <rPh sb="6" eb="7">
      <t>メン</t>
    </rPh>
    <rPh sb="9" eb="11">
      <t>リユウ</t>
    </rPh>
    <phoneticPr fontId="2"/>
  </si>
  <si>
    <t>健康上（精神面）の理由のため</t>
    <rPh sb="0" eb="3">
      <t>ケンコウジョウ</t>
    </rPh>
    <rPh sb="4" eb="6">
      <t>セイシン</t>
    </rPh>
    <rPh sb="6" eb="7">
      <t>メン</t>
    </rPh>
    <rPh sb="9" eb="11">
      <t>リユウ</t>
    </rPh>
    <phoneticPr fontId="2"/>
  </si>
  <si>
    <t>自分の知識・能力が求人要件に満たない</t>
    <rPh sb="0" eb="2">
      <t>ジブン</t>
    </rPh>
    <rPh sb="3" eb="5">
      <t>チシキ</t>
    </rPh>
    <rPh sb="6" eb="8">
      <t>ノウリョク</t>
    </rPh>
    <rPh sb="9" eb="11">
      <t>キュウジン</t>
    </rPh>
    <rPh sb="11" eb="13">
      <t>ヨウケン</t>
    </rPh>
    <rPh sb="14" eb="15">
      <t>ミ</t>
    </rPh>
    <phoneticPr fontId="2"/>
  </si>
  <si>
    <t>賃金・給料が希望とあわない</t>
  </si>
  <si>
    <t>勤務時間・休日が希望にあわない</t>
  </si>
  <si>
    <t>勤務地が希望にあわない</t>
    <rPh sb="0" eb="3">
      <t>キンムチ</t>
    </rPh>
    <phoneticPr fontId="2"/>
  </si>
  <si>
    <t>求人の年齢と自分の年齢とがあわない</t>
  </si>
  <si>
    <t>希望する種類・内容の仕事がない</t>
  </si>
  <si>
    <t>条件にこだわらないが仕事がない</t>
  </si>
  <si>
    <t>妊娠・出産のため</t>
  </si>
  <si>
    <t>育児・子育てのため</t>
  </si>
  <si>
    <t>介護・看護のため</t>
  </si>
  <si>
    <t>家事（出産・育児・介護・看護以外）のため</t>
  </si>
  <si>
    <t>通学のため</t>
  </si>
  <si>
    <t>健康上（身体面）の理由のため</t>
  </si>
  <si>
    <t>健康上（精神面）の理由のため</t>
  </si>
  <si>
    <t>高齢のため</t>
  </si>
  <si>
    <t>学校以外で進学や資格取得などの勉強をしている</t>
  </si>
  <si>
    <t>ボランティア活動に従事している</t>
  </si>
  <si>
    <t>仕事をする自信がない</t>
  </si>
  <si>
    <t>働かなくても生活していけるから</t>
  </si>
  <si>
    <t>特に理由はない</t>
  </si>
  <si>
    <r>
      <t>あなたの</t>
    </r>
    <r>
      <rPr>
        <sz val="9"/>
        <color rgb="FFFF0000"/>
        <rFont val="メイリオ"/>
        <family val="3"/>
        <charset val="128"/>
      </rPr>
      <t>昨年12月時点</t>
    </r>
    <r>
      <rPr>
        <sz val="9"/>
        <rFont val="メイリオ"/>
        <family val="3"/>
        <charset val="128"/>
      </rPr>
      <t>の仕事における雇用契約を教えてください。</t>
    </r>
    <rPh sb="4" eb="6">
      <t>サクネン</t>
    </rPh>
    <rPh sb="8" eb="9">
      <t>ガツ</t>
    </rPh>
    <rPh sb="9" eb="11">
      <t>ジテン</t>
    </rPh>
    <rPh sb="12" eb="14">
      <t>シゴト</t>
    </rPh>
    <rPh sb="18" eb="20">
      <t>コヨウ</t>
    </rPh>
    <rPh sb="20" eb="22">
      <t>ケイヤク</t>
    </rPh>
    <rPh sb="23" eb="24">
      <t>オシ</t>
    </rPh>
    <phoneticPr fontId="2"/>
  </si>
  <si>
    <t>有期雇用契約（パート・アルバイト、派遣社員、契約社員など、期間に定めのある契約）</t>
    <rPh sb="0" eb="2">
      <t>ユウキ</t>
    </rPh>
    <rPh sb="2" eb="4">
      <t>コヨウ</t>
    </rPh>
    <rPh sb="4" eb="6">
      <t>ケイヤク</t>
    </rPh>
    <rPh sb="17" eb="19">
      <t>ハケン</t>
    </rPh>
    <rPh sb="19" eb="21">
      <t>シャイン</t>
    </rPh>
    <rPh sb="22" eb="24">
      <t>ケイヤク</t>
    </rPh>
    <rPh sb="24" eb="26">
      <t>シャイン</t>
    </rPh>
    <rPh sb="29" eb="31">
      <t>キカン</t>
    </rPh>
    <rPh sb="32" eb="33">
      <t>サダ</t>
    </rPh>
    <rPh sb="37" eb="39">
      <t>ケイヤク</t>
    </rPh>
    <phoneticPr fontId="2"/>
  </si>
  <si>
    <t>無期雇用契約（正規の職員・従業員など、期間に定めがない契約）</t>
    <rPh sb="0" eb="2">
      <t>ムキ</t>
    </rPh>
    <rPh sb="4" eb="6">
      <t>ケイヤク</t>
    </rPh>
    <rPh sb="7" eb="9">
      <t>セイキ</t>
    </rPh>
    <rPh sb="10" eb="12">
      <t>ショクイン</t>
    </rPh>
    <rPh sb="13" eb="16">
      <t>ジュウギョウイン</t>
    </rPh>
    <rPh sb="19" eb="21">
      <t>キカン</t>
    </rPh>
    <rPh sb="22" eb="23">
      <t>サダ</t>
    </rPh>
    <rPh sb="27" eb="29">
      <t>ケイヤク</t>
    </rPh>
    <phoneticPr fontId="2"/>
  </si>
  <si>
    <t>1か月未満</t>
    <rPh sb="2" eb="3">
      <t>ゲツ</t>
    </rPh>
    <rPh sb="3" eb="5">
      <t>ミマン</t>
    </rPh>
    <phoneticPr fontId="2"/>
  </si>
  <si>
    <t>6か月以上1年未満</t>
    <rPh sb="2" eb="5">
      <t>ゲツイジョウ</t>
    </rPh>
    <rPh sb="6" eb="7">
      <t>ネン</t>
    </rPh>
    <rPh sb="7" eb="9">
      <t>ミマン</t>
    </rPh>
    <phoneticPr fontId="2"/>
  </si>
  <si>
    <t>1年以上3年未満</t>
    <rPh sb="1" eb="4">
      <t>ネンイジョウ</t>
    </rPh>
    <rPh sb="5" eb="6">
      <t>ネン</t>
    </rPh>
    <rPh sb="6" eb="8">
      <t>ミマン</t>
    </rPh>
    <phoneticPr fontId="2"/>
  </si>
  <si>
    <t>3年以上5年未満</t>
    <rPh sb="1" eb="4">
      <t>ネンイジョウ</t>
    </rPh>
    <rPh sb="5" eb="6">
      <t>ネン</t>
    </rPh>
    <rPh sb="6" eb="8">
      <t>ミマン</t>
    </rPh>
    <phoneticPr fontId="2"/>
  </si>
  <si>
    <t>5年以上</t>
    <rPh sb="1" eb="4">
      <t>ネンイジョウ</t>
    </rPh>
    <phoneticPr fontId="2"/>
  </si>
  <si>
    <r>
      <rPr>
        <sz val="9"/>
        <color rgb="FFFF0000"/>
        <rFont val="メイリオ"/>
        <family val="3"/>
        <charset val="128"/>
      </rPr>
      <t>昨年12月時点</t>
    </r>
    <r>
      <rPr>
        <sz val="9"/>
        <rFont val="メイリオ"/>
        <family val="3"/>
        <charset val="128"/>
      </rPr>
      <t>の勤務先での役職は次のどれにあてはまりますか。名称が異なる場合も、職階（職位）が近いと思われるものをお選びください。</t>
    </r>
    <rPh sb="5" eb="7">
      <t>ジテン</t>
    </rPh>
    <rPh sb="8" eb="11">
      <t>キンムサキ</t>
    </rPh>
    <rPh sb="13" eb="15">
      <t>ヤクショク</t>
    </rPh>
    <rPh sb="16" eb="17">
      <t>ツギ</t>
    </rPh>
    <rPh sb="30" eb="32">
      <t>メイショウ</t>
    </rPh>
    <rPh sb="33" eb="34">
      <t>コト</t>
    </rPh>
    <rPh sb="36" eb="38">
      <t>バアイ</t>
    </rPh>
    <rPh sb="40" eb="42">
      <t>ショッカイ</t>
    </rPh>
    <rPh sb="43" eb="45">
      <t>ショクイ</t>
    </rPh>
    <rPh sb="47" eb="48">
      <t>チカ</t>
    </rPh>
    <rPh sb="50" eb="51">
      <t>オモ</t>
    </rPh>
    <rPh sb="58" eb="59">
      <t>エラ</t>
    </rPh>
    <phoneticPr fontId="2"/>
  </si>
  <si>
    <t>（回答は1つ）</t>
    <rPh sb="1" eb="3">
      <t>カイトウ</t>
    </rPh>
    <phoneticPr fontId="2"/>
  </si>
  <si>
    <t>※ここでの「専門職」は、営業、技術、事務など、すべての分野を含みます。</t>
    <rPh sb="6" eb="8">
      <t>センモン</t>
    </rPh>
    <rPh sb="8" eb="9">
      <t>ショク</t>
    </rPh>
    <rPh sb="12" eb="14">
      <t>エイギョウ</t>
    </rPh>
    <rPh sb="15" eb="17">
      <t>ギジュツ</t>
    </rPh>
    <rPh sb="18" eb="20">
      <t>ジム</t>
    </rPh>
    <rPh sb="27" eb="29">
      <t>ブンヤ</t>
    </rPh>
    <rPh sb="30" eb="31">
      <t>フク</t>
    </rPh>
    <phoneticPr fontId="2"/>
  </si>
  <si>
    <t>代表取締役・役員・顧問</t>
    <rPh sb="0" eb="2">
      <t>ダイヒョウ</t>
    </rPh>
    <rPh sb="2" eb="5">
      <t>トリシマリヤク</t>
    </rPh>
    <rPh sb="6" eb="8">
      <t>ヤクイン</t>
    </rPh>
    <rPh sb="9" eb="11">
      <t>コモン</t>
    </rPh>
    <phoneticPr fontId="2"/>
  </si>
  <si>
    <t>部長クラスの管理職</t>
    <rPh sb="0" eb="2">
      <t>ブチョウ</t>
    </rPh>
    <rPh sb="6" eb="8">
      <t>カンリ</t>
    </rPh>
    <rPh sb="8" eb="9">
      <t>ショク</t>
    </rPh>
    <phoneticPr fontId="2"/>
  </si>
  <si>
    <t>部長クラスと同待遇の専門職</t>
    <rPh sb="0" eb="2">
      <t>ブチョウ</t>
    </rPh>
    <rPh sb="6" eb="7">
      <t>ドウ</t>
    </rPh>
    <rPh sb="7" eb="9">
      <t>タイグウ</t>
    </rPh>
    <rPh sb="10" eb="12">
      <t>センモン</t>
    </rPh>
    <rPh sb="12" eb="13">
      <t>ショク</t>
    </rPh>
    <phoneticPr fontId="2"/>
  </si>
  <si>
    <t>課長クラスの管理職</t>
    <rPh sb="0" eb="2">
      <t>カチョウ</t>
    </rPh>
    <rPh sb="6" eb="8">
      <t>カンリ</t>
    </rPh>
    <rPh sb="8" eb="9">
      <t>ショク</t>
    </rPh>
    <phoneticPr fontId="2"/>
  </si>
  <si>
    <t>課長クラスと同待遇の専門職</t>
    <rPh sb="0" eb="2">
      <t>カチョウ</t>
    </rPh>
    <rPh sb="6" eb="7">
      <t>ドウ</t>
    </rPh>
    <rPh sb="7" eb="9">
      <t>タイグウ</t>
    </rPh>
    <rPh sb="10" eb="12">
      <t>センモン</t>
    </rPh>
    <rPh sb="12" eb="13">
      <t>ショク</t>
    </rPh>
    <phoneticPr fontId="2"/>
  </si>
  <si>
    <t>係長・主任クラスの管理職</t>
    <rPh sb="0" eb="2">
      <t>カカリチョウ</t>
    </rPh>
    <rPh sb="3" eb="5">
      <t>シュニン</t>
    </rPh>
    <rPh sb="9" eb="11">
      <t>カンリ</t>
    </rPh>
    <rPh sb="11" eb="12">
      <t>ショク</t>
    </rPh>
    <phoneticPr fontId="2"/>
  </si>
  <si>
    <t>係長・主任クラスと同待遇の専門職</t>
    <rPh sb="0" eb="2">
      <t>カカリチョウ</t>
    </rPh>
    <rPh sb="3" eb="5">
      <t>シュニン</t>
    </rPh>
    <rPh sb="9" eb="10">
      <t>ドウ</t>
    </rPh>
    <rPh sb="10" eb="12">
      <t>タイグウ</t>
    </rPh>
    <rPh sb="13" eb="15">
      <t>センモン</t>
    </rPh>
    <rPh sb="15" eb="16">
      <t>ショク</t>
    </rPh>
    <phoneticPr fontId="2"/>
  </si>
  <si>
    <t>役職にはついていない</t>
    <rPh sb="0" eb="2">
      <t>ヤクショク</t>
    </rPh>
    <phoneticPr fontId="2"/>
  </si>
  <si>
    <r>
      <rPr>
        <sz val="9"/>
        <color rgb="FFFF0000"/>
        <rFont val="メイリオ"/>
        <family val="3"/>
        <charset val="128"/>
      </rPr>
      <t>昨年12月時点</t>
    </r>
    <r>
      <rPr>
        <sz val="9"/>
        <rFont val="メイリオ"/>
        <family val="3"/>
        <charset val="128"/>
      </rPr>
      <t>についていた仕事における給与支払い方法は次のどれでしたか。</t>
    </r>
    <rPh sb="13" eb="15">
      <t>シゴト</t>
    </rPh>
    <rPh sb="19" eb="21">
      <t>キュウヨ</t>
    </rPh>
    <rPh sb="21" eb="23">
      <t>シハラ</t>
    </rPh>
    <rPh sb="24" eb="26">
      <t>ホウホウ</t>
    </rPh>
    <rPh sb="27" eb="28">
      <t>ツギ</t>
    </rPh>
    <phoneticPr fontId="2"/>
  </si>
  <si>
    <t>月給制</t>
    <rPh sb="0" eb="2">
      <t>ゲッキュウ</t>
    </rPh>
    <rPh sb="2" eb="3">
      <t>セイ</t>
    </rPh>
    <phoneticPr fontId="2"/>
  </si>
  <si>
    <t>週給制</t>
    <rPh sb="0" eb="2">
      <t>シュウキュウ</t>
    </rPh>
    <rPh sb="2" eb="3">
      <t>セイ</t>
    </rPh>
    <phoneticPr fontId="2"/>
  </si>
  <si>
    <t>日給制</t>
    <rPh sb="0" eb="2">
      <t>ニッキュウ</t>
    </rPh>
    <rPh sb="2" eb="3">
      <t>セイ</t>
    </rPh>
    <phoneticPr fontId="2"/>
  </si>
  <si>
    <t>時給制</t>
    <rPh sb="0" eb="2">
      <t>ジキュウ</t>
    </rPh>
    <rPh sb="2" eb="3">
      <t>セイ</t>
    </rPh>
    <phoneticPr fontId="2"/>
  </si>
  <si>
    <t>年俸制</t>
    <rPh sb="0" eb="2">
      <t>ネンポウ</t>
    </rPh>
    <rPh sb="2" eb="3">
      <t>セイ</t>
    </rPh>
    <phoneticPr fontId="2"/>
  </si>
  <si>
    <t>給与払いではない</t>
    <rPh sb="0" eb="2">
      <t>キュウヨ</t>
    </rPh>
    <rPh sb="2" eb="3">
      <t>バラ</t>
    </rPh>
    <phoneticPr fontId="2"/>
  </si>
  <si>
    <r>
      <rPr>
        <sz val="9"/>
        <color rgb="FFFF0000"/>
        <rFont val="メイリオ"/>
        <family val="3"/>
        <charset val="128"/>
      </rPr>
      <t>昨年12月時点</t>
    </r>
    <r>
      <rPr>
        <sz val="9"/>
        <rFont val="メイリオ"/>
        <family val="3"/>
        <charset val="128"/>
      </rPr>
      <t>についていた仕事における時給はいくらでしたか。</t>
    </r>
    <rPh sb="5" eb="7">
      <t>ジテン</t>
    </rPh>
    <rPh sb="13" eb="15">
      <t>シゴト</t>
    </rPh>
    <rPh sb="19" eb="21">
      <t>ジキュウ</t>
    </rPh>
    <phoneticPr fontId="2"/>
  </si>
  <si>
    <t>時給（　　　　）円</t>
    <rPh sb="0" eb="2">
      <t>ジキュウ</t>
    </rPh>
    <rPh sb="8" eb="9">
      <t>エン</t>
    </rPh>
    <phoneticPr fontId="2"/>
  </si>
  <si>
    <r>
      <rPr>
        <sz val="9"/>
        <color rgb="FFFF0000"/>
        <rFont val="メイリオ"/>
        <family val="3"/>
        <charset val="128"/>
      </rPr>
      <t>昨年12月時点</t>
    </r>
    <r>
      <rPr>
        <sz val="9"/>
        <rFont val="メイリオ"/>
        <family val="3"/>
        <charset val="128"/>
      </rPr>
      <t>についていた仕事における主な通勤手段はどれですか。</t>
    </r>
    <phoneticPr fontId="2"/>
  </si>
  <si>
    <t>徒歩</t>
  </si>
  <si>
    <t>鉄道・電車</t>
  </si>
  <si>
    <t>バス</t>
  </si>
  <si>
    <t>自家用車</t>
  </si>
  <si>
    <t>オートバイ</t>
    <phoneticPr fontId="2"/>
  </si>
  <si>
    <t>自転車</t>
  </si>
  <si>
    <t>満足していた</t>
    <rPh sb="0" eb="2">
      <t>マンゾク</t>
    </rPh>
    <phoneticPr fontId="2"/>
  </si>
  <si>
    <t>まあ満足していた</t>
    <rPh sb="2" eb="4">
      <t>マンゾク</t>
    </rPh>
    <phoneticPr fontId="2"/>
  </si>
  <si>
    <t>どちらかといえば不満であった</t>
    <rPh sb="8" eb="10">
      <t>フマン</t>
    </rPh>
    <phoneticPr fontId="2"/>
  </si>
  <si>
    <t>不満であった</t>
    <rPh sb="0" eb="2">
      <t>フマン</t>
    </rPh>
    <phoneticPr fontId="2"/>
  </si>
  <si>
    <t>自分が子どもを妊娠した</t>
    <rPh sb="0" eb="2">
      <t>ジブン</t>
    </rPh>
    <rPh sb="3" eb="4">
      <t>コ</t>
    </rPh>
    <rPh sb="7" eb="9">
      <t>ニンシン</t>
    </rPh>
    <phoneticPr fontId="2"/>
  </si>
  <si>
    <t>Q1=2</t>
    <phoneticPr fontId="2"/>
  </si>
  <si>
    <t>配偶者が子どもを妊娠した</t>
    <rPh sb="0" eb="3">
      <t>ハイグウシャ</t>
    </rPh>
    <rPh sb="4" eb="5">
      <t>コ</t>
    </rPh>
    <rPh sb="8" eb="10">
      <t>ニンシン</t>
    </rPh>
    <phoneticPr fontId="2"/>
  </si>
  <si>
    <t>Q1=1</t>
    <phoneticPr fontId="2"/>
  </si>
  <si>
    <t>自分が子どもを出産した</t>
    <rPh sb="0" eb="2">
      <t>ジブン</t>
    </rPh>
    <rPh sb="3" eb="4">
      <t>コ</t>
    </rPh>
    <rPh sb="7" eb="9">
      <t>シュッサン</t>
    </rPh>
    <phoneticPr fontId="2"/>
  </si>
  <si>
    <t>配偶者が子どもを出産した</t>
    <rPh sb="0" eb="3">
      <t>ハイグウシャ</t>
    </rPh>
    <rPh sb="4" eb="5">
      <t>コ</t>
    </rPh>
    <rPh sb="8" eb="10">
      <t>シュッサン</t>
    </rPh>
    <phoneticPr fontId="2"/>
  </si>
  <si>
    <t>離婚した</t>
    <rPh sb="0" eb="2">
      <t>リコン</t>
    </rPh>
    <phoneticPr fontId="2"/>
  </si>
  <si>
    <t>親・義親が要介護認定された</t>
    <rPh sb="0" eb="1">
      <t>オヤ</t>
    </rPh>
    <rPh sb="2" eb="4">
      <t>ヨシチカ</t>
    </rPh>
    <rPh sb="5" eb="6">
      <t>ヨウ</t>
    </rPh>
    <rPh sb="6" eb="8">
      <t>カイゴ</t>
    </rPh>
    <rPh sb="8" eb="10">
      <t>ニンテイ</t>
    </rPh>
    <phoneticPr fontId="2"/>
  </si>
  <si>
    <t>自分が病気による入院や手術をした</t>
    <rPh sb="0" eb="2">
      <t>ジブン</t>
    </rPh>
    <rPh sb="3" eb="5">
      <t>ビョウキ</t>
    </rPh>
    <rPh sb="8" eb="10">
      <t>ニュウイン</t>
    </rPh>
    <rPh sb="11" eb="13">
      <t>シュジュツ</t>
    </rPh>
    <phoneticPr fontId="2"/>
  </si>
  <si>
    <t>自分が全治一か月以上の怪我をした</t>
    <rPh sb="0" eb="2">
      <t>ジブン</t>
    </rPh>
    <rPh sb="3" eb="5">
      <t>ゼンチ</t>
    </rPh>
    <rPh sb="5" eb="6">
      <t>イッ</t>
    </rPh>
    <rPh sb="7" eb="8">
      <t>ゲツ</t>
    </rPh>
    <rPh sb="8" eb="10">
      <t>イジョウ</t>
    </rPh>
    <rPh sb="11" eb="13">
      <t>ケガ</t>
    </rPh>
    <phoneticPr fontId="2"/>
  </si>
  <si>
    <t>引っ越しをした</t>
    <rPh sb="0" eb="1">
      <t>ヒ</t>
    </rPh>
    <rPh sb="2" eb="3">
      <t>コ</t>
    </rPh>
    <phoneticPr fontId="2"/>
  </si>
  <si>
    <t>学校に通った</t>
  </si>
  <si>
    <t>単発の講座、セミナー、勉強会に参加した</t>
  </si>
  <si>
    <t>通信教育を受けた</t>
  </si>
  <si>
    <t>eラーニングを受けた</t>
  </si>
  <si>
    <t>本を読んだ</t>
  </si>
  <si>
    <t>インターネットなどで調べものをした</t>
  </si>
  <si>
    <t>詳しい人に話をきいた</t>
  </si>
  <si>
    <t>どれも行わなかった</t>
  </si>
  <si>
    <t>おおよそ半分は休暇がとれた（50％程度）</t>
    <rPh sb="4" eb="6">
      <t>ハンブン</t>
    </rPh>
    <rPh sb="7" eb="9">
      <t>キュウカ</t>
    </rPh>
    <rPh sb="17" eb="19">
      <t>テイド</t>
    </rPh>
    <phoneticPr fontId="2"/>
  </si>
  <si>
    <t>※有給休暇の取得率は、前年からの繰越分は含まず、年間に新たに付与された日数に対する取得率を指します。</t>
    <phoneticPr fontId="2"/>
  </si>
  <si>
    <t>すべて取得できた（100％）</t>
    <rPh sb="3" eb="5">
      <t>シュトク</t>
    </rPh>
    <phoneticPr fontId="2"/>
  </si>
  <si>
    <t>おおむね取得できた（75％程度）</t>
    <rPh sb="4" eb="6">
      <t>シュトク</t>
    </rPh>
    <rPh sb="13" eb="15">
      <t>テイド</t>
    </rPh>
    <phoneticPr fontId="2"/>
  </si>
  <si>
    <t>おおよそ半分は取得できた（50％程度）</t>
    <rPh sb="4" eb="6">
      <t>ハンブン</t>
    </rPh>
    <rPh sb="7" eb="9">
      <t>シュトク</t>
    </rPh>
    <rPh sb="16" eb="18">
      <t>テイド</t>
    </rPh>
    <phoneticPr fontId="2"/>
  </si>
  <si>
    <t>少ししか取得できなかった（25％程度）</t>
    <rPh sb="0" eb="1">
      <t>スコ</t>
    </rPh>
    <rPh sb="4" eb="6">
      <t>シュトク</t>
    </rPh>
    <rPh sb="16" eb="18">
      <t>テイド</t>
    </rPh>
    <phoneticPr fontId="2"/>
  </si>
  <si>
    <t>ほとんど取得できなかった（数％程度）</t>
    <rPh sb="4" eb="6">
      <t>シュトク</t>
    </rPh>
    <phoneticPr fontId="2"/>
  </si>
  <si>
    <t>有給休暇はない（付与されていない）</t>
    <rPh sb="0" eb="2">
      <t>ユウキュウ</t>
    </rPh>
    <rPh sb="2" eb="4">
      <t>キュウカ</t>
    </rPh>
    <rPh sb="8" eb="10">
      <t>フヨ</t>
    </rPh>
    <phoneticPr fontId="2"/>
  </si>
  <si>
    <t>頭痛やめまいがする</t>
  </si>
  <si>
    <t>背中・腰・肩が痛む</t>
  </si>
  <si>
    <t>動悸や息切れがする</t>
  </si>
  <si>
    <t>ひどく疲れている</t>
  </si>
  <si>
    <t>気がはりつめている</t>
  </si>
  <si>
    <t>ゆううつだ</t>
  </si>
  <si>
    <t>食欲がない</t>
  </si>
  <si>
    <t>よく眠れない</t>
  </si>
  <si>
    <t>いつもあった</t>
    <phoneticPr fontId="2"/>
  </si>
  <si>
    <t>しばしばあった</t>
    <phoneticPr fontId="2"/>
  </si>
  <si>
    <t>少しあった</t>
    <rPh sb="0" eb="1">
      <t>スコ</t>
    </rPh>
    <phoneticPr fontId="2"/>
  </si>
  <si>
    <t>ほとんどなかった</t>
    <phoneticPr fontId="2"/>
  </si>
  <si>
    <t>全くなかった</t>
    <rPh sb="0" eb="1">
      <t>マッタ</t>
    </rPh>
    <phoneticPr fontId="2"/>
  </si>
  <si>
    <t>自分の主な仕事からの収入</t>
    <rPh sb="0" eb="2">
      <t>ジブン</t>
    </rPh>
    <rPh sb="3" eb="4">
      <t>オモ</t>
    </rPh>
    <rPh sb="5" eb="7">
      <t>シゴト</t>
    </rPh>
    <rPh sb="10" eb="12">
      <t>シュウニュウ</t>
    </rPh>
    <phoneticPr fontId="2"/>
  </si>
  <si>
    <t>副業からの収入</t>
    <rPh sb="0" eb="2">
      <t>フクギョウ</t>
    </rPh>
    <rPh sb="5" eb="7">
      <t>シュウニュウ</t>
    </rPh>
    <phoneticPr fontId="2"/>
  </si>
  <si>
    <t>配偶者や他の世帯員の収入</t>
  </si>
  <si>
    <t>家賃・地代収入・利子・配当金</t>
    <rPh sb="0" eb="2">
      <t>ヤチン</t>
    </rPh>
    <rPh sb="3" eb="5">
      <t>チダイ</t>
    </rPh>
    <rPh sb="5" eb="7">
      <t>シュウニュウ</t>
    </rPh>
    <rPh sb="8" eb="10">
      <t>リシ</t>
    </rPh>
    <rPh sb="11" eb="14">
      <t>ハイトウキン</t>
    </rPh>
    <phoneticPr fontId="2"/>
  </si>
  <si>
    <t>公的年金・企業年金・個人年金</t>
    <rPh sb="0" eb="2">
      <t>コウテキ</t>
    </rPh>
    <rPh sb="2" eb="4">
      <t>ネンキン</t>
    </rPh>
    <rPh sb="5" eb="7">
      <t>キギョウ</t>
    </rPh>
    <rPh sb="7" eb="9">
      <t>ネンキン</t>
    </rPh>
    <rPh sb="10" eb="12">
      <t>コジン</t>
    </rPh>
    <rPh sb="12" eb="14">
      <t>ネンキン</t>
    </rPh>
    <phoneticPr fontId="2"/>
  </si>
  <si>
    <t>失業給付・育児休業給付</t>
  </si>
  <si>
    <t>預貯金の切り崩し</t>
  </si>
  <si>
    <t>親や子からの仕送り</t>
    <rPh sb="0" eb="1">
      <t>オヤ</t>
    </rPh>
    <rPh sb="2" eb="3">
      <t>コ</t>
    </rPh>
    <rPh sb="6" eb="8">
      <t>シオク</t>
    </rPh>
    <phoneticPr fontId="2"/>
  </si>
  <si>
    <t>生活保護給付</t>
  </si>
  <si>
    <t>その他の収入</t>
  </si>
  <si>
    <t>自分の仕事からの収入だけでまかなった</t>
    <rPh sb="0" eb="2">
      <t>ジブン</t>
    </rPh>
    <rPh sb="3" eb="5">
      <t>シゴト</t>
    </rPh>
    <rPh sb="8" eb="10">
      <t>シュウニュウ</t>
    </rPh>
    <phoneticPr fontId="2"/>
  </si>
  <si>
    <t>自分や配偶者の仕事からの収入だけでまかなった</t>
    <rPh sb="0" eb="2">
      <t>ジブン</t>
    </rPh>
    <rPh sb="3" eb="6">
      <t>ハイグウシャ</t>
    </rPh>
    <rPh sb="7" eb="9">
      <t>シゴト</t>
    </rPh>
    <rPh sb="12" eb="14">
      <t>シュウニュウ</t>
    </rPh>
    <phoneticPr fontId="2"/>
  </si>
  <si>
    <t>自分や配偶者の仕事からの収入だけでは不十分で、仕事以外からの収入（家賃収入、配当金、年金、失業給付、育児休業給付など）や預貯金を切り崩してまかなった</t>
    <rPh sb="0" eb="2">
      <t>ジブン</t>
    </rPh>
    <rPh sb="3" eb="6">
      <t>ハイグウシャ</t>
    </rPh>
    <rPh sb="7" eb="9">
      <t>シゴト</t>
    </rPh>
    <rPh sb="12" eb="14">
      <t>シュウニュウ</t>
    </rPh>
    <rPh sb="18" eb="21">
      <t>フジュウブン</t>
    </rPh>
    <rPh sb="23" eb="25">
      <t>シゴト</t>
    </rPh>
    <rPh sb="25" eb="27">
      <t>イガイ</t>
    </rPh>
    <rPh sb="30" eb="32">
      <t>シュウニュウ</t>
    </rPh>
    <rPh sb="33" eb="35">
      <t>ヤチン</t>
    </rPh>
    <rPh sb="35" eb="37">
      <t>シュウニュウ</t>
    </rPh>
    <rPh sb="38" eb="41">
      <t>ハイトウキン</t>
    </rPh>
    <rPh sb="42" eb="44">
      <t>ネンキン</t>
    </rPh>
    <rPh sb="45" eb="47">
      <t>シツギョウ</t>
    </rPh>
    <rPh sb="47" eb="49">
      <t>キュウフ</t>
    </rPh>
    <rPh sb="50" eb="52">
      <t>イクジ</t>
    </rPh>
    <rPh sb="52" eb="54">
      <t>キュウギョウ</t>
    </rPh>
    <rPh sb="54" eb="56">
      <t>キュウフ</t>
    </rPh>
    <rPh sb="60" eb="63">
      <t>ヨチョキン</t>
    </rPh>
    <rPh sb="64" eb="65">
      <t>キ</t>
    </rPh>
    <rPh sb="66" eb="67">
      <t>クズ</t>
    </rPh>
    <phoneticPr fontId="2"/>
  </si>
  <si>
    <t>自分や配偶者の収入だけでは不十分で、親や子どもからの援助（住居や食事などの現物の援助を含む）でまかなった</t>
    <rPh sb="0" eb="2">
      <t>ジブン</t>
    </rPh>
    <rPh sb="3" eb="6">
      <t>ハイグウシャ</t>
    </rPh>
    <rPh sb="7" eb="9">
      <t>シュウニュウ</t>
    </rPh>
    <rPh sb="13" eb="16">
      <t>フジュウブン</t>
    </rPh>
    <rPh sb="18" eb="19">
      <t>オヤ</t>
    </rPh>
    <rPh sb="26" eb="28">
      <t>エンジョ</t>
    </rPh>
    <rPh sb="29" eb="31">
      <t>ジュウキョ</t>
    </rPh>
    <rPh sb="32" eb="34">
      <t>ショクジ</t>
    </rPh>
    <rPh sb="37" eb="39">
      <t>ゲンブツ</t>
    </rPh>
    <rPh sb="40" eb="42">
      <t>エンジョ</t>
    </rPh>
    <rPh sb="43" eb="44">
      <t>フク</t>
    </rPh>
    <phoneticPr fontId="2"/>
  </si>
  <si>
    <r>
      <t>自分や配偶者の</t>
    </r>
    <r>
      <rPr>
        <sz val="9"/>
        <rFont val="メイリオ"/>
        <family val="3"/>
        <charset val="128"/>
      </rPr>
      <t>収入だけでは不十分で、公的な援助（生活保護など。現物の援助を含む）でまかなった</t>
    </r>
    <rPh sb="0" eb="2">
      <t>ジブン</t>
    </rPh>
    <rPh sb="3" eb="6">
      <t>ハイグウシャ</t>
    </rPh>
    <rPh sb="7" eb="9">
      <t>シュウニュウ</t>
    </rPh>
    <rPh sb="13" eb="16">
      <t>フジュウブン</t>
    </rPh>
    <rPh sb="18" eb="20">
      <t>コウテキ</t>
    </rPh>
    <rPh sb="21" eb="23">
      <t>エンジョ</t>
    </rPh>
    <rPh sb="24" eb="26">
      <t>セイカツ</t>
    </rPh>
    <rPh sb="26" eb="28">
      <t>ホゴ</t>
    </rPh>
    <rPh sb="31" eb="33">
      <t>ゲンブツ</t>
    </rPh>
    <rPh sb="34" eb="36">
      <t>エンジョ</t>
    </rPh>
    <rPh sb="37" eb="38">
      <t>フク</t>
    </rPh>
    <phoneticPr fontId="2"/>
  </si>
  <si>
    <t>大幅にレベルアップした</t>
    <rPh sb="0" eb="2">
      <t>オオハバ</t>
    </rPh>
    <phoneticPr fontId="2"/>
  </si>
  <si>
    <t>少しレベルアップした</t>
    <rPh sb="0" eb="1">
      <t>スコ</t>
    </rPh>
    <phoneticPr fontId="2"/>
  </si>
  <si>
    <t>同じぐらいのレベルだった</t>
    <rPh sb="0" eb="1">
      <t>オナ</t>
    </rPh>
    <phoneticPr fontId="2"/>
  </si>
  <si>
    <t>少しレベルダウンした</t>
    <rPh sb="0" eb="1">
      <t>スコ</t>
    </rPh>
    <phoneticPr fontId="2"/>
  </si>
  <si>
    <t>大幅にレベルダウンした</t>
    <rPh sb="0" eb="2">
      <t>オオハバ</t>
    </rPh>
    <phoneticPr fontId="2"/>
  </si>
  <si>
    <t>単調ではなく、様々な仕事を担当した</t>
    <rPh sb="0" eb="2">
      <t>タンチョウ</t>
    </rPh>
    <rPh sb="7" eb="9">
      <t>サマザマ</t>
    </rPh>
    <rPh sb="10" eb="12">
      <t>シゴト</t>
    </rPh>
    <rPh sb="13" eb="15">
      <t>タントウ</t>
    </rPh>
    <phoneticPr fontId="2"/>
  </si>
  <si>
    <t>仕事そのものに満足していた</t>
    <rPh sb="0" eb="2">
      <t>シゴト</t>
    </rPh>
    <rPh sb="7" eb="9">
      <t>マンゾク</t>
    </rPh>
    <phoneticPr fontId="2"/>
  </si>
  <si>
    <t>職場の人間関係に満足していた</t>
    <rPh sb="0" eb="2">
      <t>ショクバ</t>
    </rPh>
    <rPh sb="3" eb="5">
      <t>ニンゲン</t>
    </rPh>
    <rPh sb="5" eb="7">
      <t>カンケイ</t>
    </rPh>
    <rPh sb="8" eb="10">
      <t>マンゾク</t>
    </rPh>
    <phoneticPr fontId="2"/>
  </si>
  <si>
    <t>仕事を通じて、「成長している」という実感を持っていた</t>
    <rPh sb="21" eb="22">
      <t>モ</t>
    </rPh>
    <phoneticPr fontId="2"/>
  </si>
  <si>
    <t>今後のキャリアの見通しが開けていた</t>
    <rPh sb="0" eb="2">
      <t>コンゴ</t>
    </rPh>
    <rPh sb="8" eb="10">
      <t>ミトオ</t>
    </rPh>
    <rPh sb="12" eb="13">
      <t>ヒラ</t>
    </rPh>
    <phoneticPr fontId="2"/>
  </si>
  <si>
    <t>これまでの職務経歴に満足していた</t>
    <rPh sb="5" eb="7">
      <t>ショクム</t>
    </rPh>
    <rPh sb="7" eb="9">
      <t>ケイレキ</t>
    </rPh>
    <rPh sb="10" eb="12">
      <t>マンゾク</t>
    </rPh>
    <phoneticPr fontId="2"/>
  </si>
  <si>
    <t>生き生きと働くことができていた</t>
    <rPh sb="0" eb="1">
      <t>イ</t>
    </rPh>
    <rPh sb="2" eb="3">
      <t>イ</t>
    </rPh>
    <rPh sb="5" eb="6">
      <t>ハタラ</t>
    </rPh>
    <phoneticPr fontId="2"/>
  </si>
  <si>
    <t>強く感じていた</t>
    <rPh sb="0" eb="1">
      <t>ツヨ</t>
    </rPh>
    <rPh sb="2" eb="3">
      <t>カン</t>
    </rPh>
    <phoneticPr fontId="2"/>
  </si>
  <si>
    <t>感じていた</t>
    <rPh sb="0" eb="1">
      <t>カン</t>
    </rPh>
    <phoneticPr fontId="2"/>
  </si>
  <si>
    <t>少し感じていた</t>
    <rPh sb="0" eb="1">
      <t>スコ</t>
    </rPh>
    <rPh sb="2" eb="3">
      <t>カン</t>
    </rPh>
    <phoneticPr fontId="2"/>
  </si>
  <si>
    <t>感じていなかった</t>
    <rPh sb="0" eb="1">
      <t>カン</t>
    </rPh>
    <phoneticPr fontId="2"/>
  </si>
  <si>
    <t>全く感じていなかった</t>
    <rPh sb="0" eb="1">
      <t>マッタ</t>
    </rPh>
    <rPh sb="2" eb="3">
      <t>カン</t>
    </rPh>
    <phoneticPr fontId="2"/>
  </si>
  <si>
    <t>職場の人間関係</t>
    <rPh sb="0" eb="2">
      <t>ショクバ</t>
    </rPh>
    <rPh sb="3" eb="5">
      <t>ニンゲン</t>
    </rPh>
    <rPh sb="5" eb="7">
      <t>カンケイ</t>
    </rPh>
    <phoneticPr fontId="2"/>
  </si>
  <si>
    <t>労働時間・通勤時間の長さ/不規則さ</t>
    <rPh sb="0" eb="2">
      <t>ロウドウ</t>
    </rPh>
    <rPh sb="2" eb="4">
      <t>ジカン</t>
    </rPh>
    <rPh sb="5" eb="7">
      <t>ツウキン</t>
    </rPh>
    <rPh sb="7" eb="9">
      <t>ジカン</t>
    </rPh>
    <rPh sb="10" eb="11">
      <t>ナガ</t>
    </rPh>
    <rPh sb="13" eb="16">
      <t>フキソク</t>
    </rPh>
    <phoneticPr fontId="2"/>
  </si>
  <si>
    <t>仕事内容・責任の重さ</t>
    <rPh sb="0" eb="2">
      <t>シゴト</t>
    </rPh>
    <rPh sb="2" eb="4">
      <t>ナイヨウ</t>
    </rPh>
    <rPh sb="5" eb="7">
      <t>セキニン</t>
    </rPh>
    <rPh sb="8" eb="9">
      <t>オモ</t>
    </rPh>
    <phoneticPr fontId="2"/>
  </si>
  <si>
    <t>家庭生活</t>
    <rPh sb="0" eb="2">
      <t>カテイ</t>
    </rPh>
    <rPh sb="2" eb="4">
      <t>セイカツ</t>
    </rPh>
    <phoneticPr fontId="2"/>
  </si>
  <si>
    <t>食事の支度</t>
    <rPh sb="0" eb="2">
      <t>ショクジ</t>
    </rPh>
    <rPh sb="3" eb="5">
      <t>シタク</t>
    </rPh>
    <phoneticPr fontId="2"/>
  </si>
  <si>
    <t>掃除や片付け</t>
    <rPh sb="0" eb="2">
      <t>ソウジ</t>
    </rPh>
    <rPh sb="3" eb="5">
      <t>カタヅ</t>
    </rPh>
    <phoneticPr fontId="2"/>
  </si>
  <si>
    <t>家計のやりくり</t>
    <rPh sb="0" eb="2">
      <t>カケイ</t>
    </rPh>
    <phoneticPr fontId="2"/>
  </si>
  <si>
    <t>子どもの世話</t>
    <rPh sb="0" eb="1">
      <t>コ</t>
    </rPh>
    <rPh sb="4" eb="6">
      <t>セワ</t>
    </rPh>
    <phoneticPr fontId="2"/>
  </si>
  <si>
    <t>子どもと過ごす時間の不足</t>
    <rPh sb="0" eb="1">
      <t>コ</t>
    </rPh>
    <rPh sb="4" eb="5">
      <t>ス</t>
    </rPh>
    <rPh sb="7" eb="9">
      <t>ジカン</t>
    </rPh>
    <rPh sb="10" eb="12">
      <t>フソク</t>
    </rPh>
    <phoneticPr fontId="2"/>
  </si>
  <si>
    <t>子どもの教育</t>
    <rPh sb="0" eb="1">
      <t>コ</t>
    </rPh>
    <rPh sb="4" eb="6">
      <t>キョウイク</t>
    </rPh>
    <phoneticPr fontId="2"/>
  </si>
  <si>
    <t>親・親戚との関係</t>
    <rPh sb="0" eb="1">
      <t>オヤ</t>
    </rPh>
    <rPh sb="2" eb="4">
      <t>シンセキ</t>
    </rPh>
    <rPh sb="6" eb="8">
      <t>カンケイ</t>
    </rPh>
    <phoneticPr fontId="2"/>
  </si>
  <si>
    <t>近所・子どもを通じた人間関係</t>
    <rPh sb="0" eb="2">
      <t>キンジョ</t>
    </rPh>
    <rPh sb="3" eb="4">
      <t>コ</t>
    </rPh>
    <rPh sb="7" eb="8">
      <t>ツウ</t>
    </rPh>
    <rPh sb="10" eb="12">
      <t>ニンゲン</t>
    </rPh>
    <rPh sb="12" eb="14">
      <t>カンケイ</t>
    </rPh>
    <phoneticPr fontId="2"/>
  </si>
  <si>
    <t>配偶者・パートナーの協力・理解が得られない</t>
    <rPh sb="0" eb="3">
      <t>ハイグウシャ</t>
    </rPh>
    <rPh sb="10" eb="12">
      <t>キョウリョク</t>
    </rPh>
    <rPh sb="13" eb="15">
      <t>リカイ</t>
    </rPh>
    <rPh sb="16" eb="17">
      <t>エ</t>
    </rPh>
    <phoneticPr fontId="2"/>
  </si>
  <si>
    <t>配偶者・パートナーとの性格の不一致</t>
    <rPh sb="0" eb="3">
      <t>ハイグウシャ</t>
    </rPh>
    <rPh sb="11" eb="13">
      <t>セイカク</t>
    </rPh>
    <rPh sb="14" eb="17">
      <t>フイッチ</t>
    </rPh>
    <phoneticPr fontId="2"/>
  </si>
  <si>
    <t>14</t>
    <phoneticPr fontId="2"/>
  </si>
  <si>
    <t>介護・家族の世話</t>
    <rPh sb="0" eb="2">
      <t>カイゴ</t>
    </rPh>
    <rPh sb="3" eb="5">
      <t>カゾク</t>
    </rPh>
    <rPh sb="6" eb="8">
      <t>セワ</t>
    </rPh>
    <phoneticPr fontId="2"/>
  </si>
  <si>
    <t>15</t>
    <phoneticPr fontId="2"/>
  </si>
  <si>
    <t>自分の時間の不足</t>
    <rPh sb="0" eb="2">
      <t>ジブン</t>
    </rPh>
    <rPh sb="3" eb="5">
      <t>ジカン</t>
    </rPh>
    <rPh sb="6" eb="8">
      <t>フソク</t>
    </rPh>
    <phoneticPr fontId="2"/>
  </si>
  <si>
    <t>16</t>
    <phoneticPr fontId="2"/>
  </si>
  <si>
    <t>自分の健康・美容・加齢</t>
    <rPh sb="0" eb="2">
      <t>ジブン</t>
    </rPh>
    <rPh sb="3" eb="5">
      <t>ケンコウ</t>
    </rPh>
    <rPh sb="6" eb="8">
      <t>ビヨウ</t>
    </rPh>
    <rPh sb="9" eb="11">
      <t>カレイ</t>
    </rPh>
    <phoneticPr fontId="2"/>
  </si>
  <si>
    <t>17</t>
    <phoneticPr fontId="2"/>
  </si>
  <si>
    <t>正規の職員・従業員</t>
  </si>
  <si>
    <t>契約社員・嘱託</t>
    <phoneticPr fontId="2"/>
  </si>
  <si>
    <t>６</t>
    <phoneticPr fontId="2"/>
  </si>
  <si>
    <r>
      <t>学校を卒業後、</t>
    </r>
    <r>
      <rPr>
        <sz val="9"/>
        <color rgb="FFFF0000"/>
        <rFont val="メイリオ"/>
        <family val="3"/>
        <charset val="128"/>
      </rPr>
      <t>初めて就職した勤務先</t>
    </r>
    <r>
      <rPr>
        <sz val="9"/>
        <rFont val="メイリオ"/>
        <family val="3"/>
        <charset val="128"/>
      </rPr>
      <t>の業種は何ですか。</t>
    </r>
    <rPh sb="0" eb="2">
      <t>ガッコウ</t>
    </rPh>
    <rPh sb="3" eb="6">
      <t>ソツギョウゴ</t>
    </rPh>
    <rPh sb="7" eb="8">
      <t>ハジ</t>
    </rPh>
    <rPh sb="10" eb="12">
      <t>シュウショク</t>
    </rPh>
    <rPh sb="14" eb="17">
      <t>キンムサキ</t>
    </rPh>
    <phoneticPr fontId="2"/>
  </si>
  <si>
    <t>※選択肢は大分類毎に表示され、細かく67個に分類されています。
あなたの仕事にもっとも近いものを1つ選択し、画面下部の「次のページ」ボタンを押してお進みください。</t>
  </si>
  <si>
    <r>
      <t>■退職したことがある方に、</t>
    </r>
    <r>
      <rPr>
        <sz val="9"/>
        <color rgb="FFFF0000"/>
        <rFont val="メイリオ"/>
        <family val="3"/>
        <charset val="128"/>
      </rPr>
      <t>前の勤務先・仕事</t>
    </r>
    <r>
      <rPr>
        <sz val="9"/>
        <rFont val="メイリオ"/>
        <family val="3"/>
        <charset val="128"/>
      </rPr>
      <t>についておたずねします。</t>
    </r>
    <rPh sb="1" eb="3">
      <t>タイショク</t>
    </rPh>
    <rPh sb="10" eb="11">
      <t>カタ</t>
    </rPh>
    <rPh sb="13" eb="14">
      <t>マエ</t>
    </rPh>
    <rPh sb="15" eb="18">
      <t>キンムサキ</t>
    </rPh>
    <rPh sb="19" eb="21">
      <t>シゴト</t>
    </rPh>
    <phoneticPr fontId="2"/>
  </si>
  <si>
    <r>
      <t>※「</t>
    </r>
    <r>
      <rPr>
        <sz val="9"/>
        <color rgb="FFFF0000"/>
        <rFont val="メイリオ"/>
        <family val="3"/>
        <charset val="128"/>
      </rPr>
      <t>前の勤務先・仕事</t>
    </r>
    <r>
      <rPr>
        <sz val="9"/>
        <rFont val="メイリオ"/>
        <family val="3"/>
        <charset val="128"/>
      </rPr>
      <t>」とは、昨年12月時点についていた仕事のひとつ前の仕事をさします。</t>
    </r>
    <rPh sb="2" eb="3">
      <t>マエ</t>
    </rPh>
    <rPh sb="4" eb="7">
      <t>キンムサキ</t>
    </rPh>
    <rPh sb="8" eb="10">
      <t>シゴト</t>
    </rPh>
    <rPh sb="14" eb="16">
      <t>サクネン</t>
    </rPh>
    <rPh sb="18" eb="19">
      <t>ガツ</t>
    </rPh>
    <rPh sb="19" eb="21">
      <t>ジテン</t>
    </rPh>
    <rPh sb="27" eb="29">
      <t>シゴト</t>
    </rPh>
    <rPh sb="33" eb="34">
      <t>マエ</t>
    </rPh>
    <rPh sb="35" eb="37">
      <t>シゴト</t>
    </rPh>
    <phoneticPr fontId="2"/>
  </si>
  <si>
    <r>
      <rPr>
        <sz val="9"/>
        <color rgb="FFFF0000"/>
        <rFont val="メイリオ"/>
        <family val="3"/>
        <charset val="128"/>
      </rPr>
      <t>前の勤務先</t>
    </r>
    <r>
      <rPr>
        <sz val="9"/>
        <rFont val="メイリオ"/>
        <family val="3"/>
        <charset val="128"/>
      </rPr>
      <t>の従業員数（アルバイト・パートを含む人数）は</t>
    </r>
    <r>
      <rPr>
        <sz val="9"/>
        <color rgb="FFFF0000"/>
        <rFont val="メイリオ"/>
        <family val="3"/>
        <charset val="128"/>
      </rPr>
      <t>会社全体で</t>
    </r>
    <r>
      <rPr>
        <sz val="9"/>
        <rFont val="メイリオ"/>
        <family val="3"/>
        <charset val="128"/>
      </rPr>
      <t>どれくらいでしたか。</t>
    </r>
    <rPh sb="27" eb="29">
      <t>カイシャ</t>
    </rPh>
    <rPh sb="29" eb="31">
      <t>ゼンタイ</t>
    </rPh>
    <phoneticPr fontId="2"/>
  </si>
  <si>
    <t>千葉県</t>
  </si>
  <si>
    <r>
      <rPr>
        <sz val="9"/>
        <color rgb="FFFF0000"/>
        <rFont val="メイリオ"/>
        <family val="3"/>
        <charset val="128"/>
      </rPr>
      <t>前の勤務先</t>
    </r>
    <r>
      <rPr>
        <sz val="9"/>
        <rFont val="メイリオ"/>
        <family val="3"/>
        <charset val="128"/>
      </rPr>
      <t>での職種は何でしたか。</t>
    </r>
    <rPh sb="10" eb="11">
      <t>ナン</t>
    </rPh>
    <phoneticPr fontId="2"/>
  </si>
  <si>
    <t>～選択肢省略　「職種」Sheet参照～</t>
    <rPh sb="1" eb="4">
      <t>センタクシ</t>
    </rPh>
    <rPh sb="4" eb="6">
      <t>ショウリャク</t>
    </rPh>
    <rPh sb="8" eb="10">
      <t>ショクシュ</t>
    </rPh>
    <phoneticPr fontId="2"/>
  </si>
  <si>
    <r>
      <rPr>
        <sz val="9"/>
        <color rgb="FFFF0000"/>
        <rFont val="メイリオ"/>
        <family val="3"/>
        <charset val="128"/>
      </rPr>
      <t>前の勤務先</t>
    </r>
    <r>
      <rPr>
        <sz val="9"/>
        <rFont val="メイリオ"/>
        <family val="3"/>
        <charset val="128"/>
      </rPr>
      <t>の最後の1年間の年収（税込みの実績）をお答えください。</t>
    </r>
    <rPh sb="0" eb="1">
      <t>マエ</t>
    </rPh>
    <rPh sb="2" eb="5">
      <t>キンムサキ</t>
    </rPh>
    <rPh sb="6" eb="8">
      <t>サイゴ</t>
    </rPh>
    <rPh sb="10" eb="12">
      <t>ネンカン</t>
    </rPh>
    <rPh sb="13" eb="15">
      <t>ネンシュウ</t>
    </rPh>
    <rPh sb="16" eb="18">
      <t>ゼイコ</t>
    </rPh>
    <rPh sb="20" eb="22">
      <t>ジッセキ</t>
    </rPh>
    <rPh sb="25" eb="26">
      <t>コタ</t>
    </rPh>
    <phoneticPr fontId="2"/>
  </si>
  <si>
    <r>
      <t>※</t>
    </r>
    <r>
      <rPr>
        <sz val="9"/>
        <color rgb="FFFF0000"/>
        <rFont val="メイリオ"/>
        <family val="3"/>
        <charset val="128"/>
      </rPr>
      <t>副業からの収入は除いて</t>
    </r>
    <r>
      <rPr>
        <sz val="9"/>
        <rFont val="メイリオ"/>
        <family val="3"/>
        <charset val="128"/>
      </rPr>
      <t>お答えください</t>
    </r>
    <rPh sb="1" eb="3">
      <t>フクギョウ</t>
    </rPh>
    <rPh sb="6" eb="8">
      <t>シュウニュウ</t>
    </rPh>
    <rPh sb="9" eb="10">
      <t>ノゾ</t>
    </rPh>
    <rPh sb="13" eb="14">
      <t>コタ</t>
    </rPh>
    <phoneticPr fontId="2"/>
  </si>
  <si>
    <t>（　　　　　）万円</t>
    <rPh sb="7" eb="9">
      <t>マンエン</t>
    </rPh>
    <phoneticPr fontId="3"/>
  </si>
  <si>
    <r>
      <t>あなたは</t>
    </r>
    <r>
      <rPr>
        <sz val="9"/>
        <color rgb="FFFF0000"/>
        <rFont val="メイリオ"/>
        <family val="3"/>
        <charset val="128"/>
      </rPr>
      <t>現在（昨年12月時点）の勤務先</t>
    </r>
    <r>
      <rPr>
        <sz val="9"/>
        <rFont val="メイリオ"/>
        <family val="3"/>
        <charset val="128"/>
      </rPr>
      <t>をどのように見つけましたか。利用したもの</t>
    </r>
    <r>
      <rPr>
        <sz val="9"/>
        <color rgb="FFFF0000"/>
        <rFont val="メイリオ"/>
        <family val="3"/>
        <charset val="128"/>
      </rPr>
      <t>すべて</t>
    </r>
    <r>
      <rPr>
        <sz val="9"/>
        <rFont val="メイリオ"/>
        <family val="3"/>
        <charset val="128"/>
      </rPr>
      <t>と、そのうちもっとも影響力の大きかったものを1つお選びください。</t>
    </r>
    <rPh sb="4" eb="6">
      <t>ゲンザイ</t>
    </rPh>
    <rPh sb="7" eb="9">
      <t>サクネン</t>
    </rPh>
    <rPh sb="11" eb="12">
      <t>ガツ</t>
    </rPh>
    <rPh sb="12" eb="14">
      <t>ジテン</t>
    </rPh>
    <rPh sb="16" eb="19">
      <t>キンムサキ</t>
    </rPh>
    <rPh sb="25" eb="26">
      <t>ミ</t>
    </rPh>
    <rPh sb="33" eb="35">
      <t>リヨウ</t>
    </rPh>
    <rPh sb="52" eb="55">
      <t>エイキョウリョク</t>
    </rPh>
    <rPh sb="56" eb="57">
      <t>オオ</t>
    </rPh>
    <rPh sb="67" eb="68">
      <t>エラ</t>
    </rPh>
    <phoneticPr fontId="2"/>
  </si>
  <si>
    <r>
      <t>利用したものすべて（回答は</t>
    </r>
    <r>
      <rPr>
        <sz val="9"/>
        <color rgb="FFFF0000"/>
        <rFont val="メイリオ"/>
        <family val="3"/>
        <charset val="128"/>
      </rPr>
      <t>いくつでも</t>
    </r>
    <r>
      <rPr>
        <sz val="9"/>
        <rFont val="メイリオ"/>
        <family val="3"/>
        <charset val="128"/>
      </rPr>
      <t>）</t>
    </r>
    <rPh sb="0" eb="2">
      <t>リヨウ</t>
    </rPh>
    <phoneticPr fontId="2"/>
  </si>
  <si>
    <t>もっとも影響力の大きかったもの（回答は1つだけ）</t>
    <rPh sb="4" eb="7">
      <t>エイキョウリョク</t>
    </rPh>
    <rPh sb="8" eb="9">
      <t>オオ</t>
    </rPh>
    <phoneticPr fontId="2"/>
  </si>
  <si>
    <t>会社に直接問い合わせ</t>
  </si>
  <si>
    <t>学校（学生課）の窓口や掲示板</t>
  </si>
  <si>
    <t>家族や知人の紹介</t>
  </si>
  <si>
    <t>ハローワーク（職業安定所）</t>
  </si>
  <si>
    <t>民間人材紹介会社</t>
  </si>
  <si>
    <t>人材派遣会社</t>
  </si>
  <si>
    <t>有料の求人情報誌</t>
  </si>
  <si>
    <t>無料の求人情報誌やタウン誌</t>
  </si>
  <si>
    <t>新聞の求人広告</t>
  </si>
  <si>
    <t>折り込みチラシ</t>
  </si>
  <si>
    <t>インターネットの転職情報サイト</t>
  </si>
  <si>
    <t>SNS（ソーシャル・ネットワーキング・サービス）</t>
  </si>
  <si>
    <r>
      <rPr>
        <sz val="9"/>
        <color rgb="FFFF0000"/>
        <rFont val="メイリオ"/>
        <family val="3"/>
        <charset val="128"/>
      </rPr>
      <t>直近の転職</t>
    </r>
    <r>
      <rPr>
        <sz val="9"/>
        <rFont val="メイリオ"/>
        <family val="3"/>
        <charset val="128"/>
      </rPr>
      <t>についておたずねします。あてはまるものを1つお選びください。</t>
    </r>
    <rPh sb="0" eb="2">
      <t>チョッキン</t>
    </rPh>
    <rPh sb="3" eb="5">
      <t>テンショク</t>
    </rPh>
    <rPh sb="28" eb="29">
      <t>エラ</t>
    </rPh>
    <phoneticPr fontId="2"/>
  </si>
  <si>
    <t>前の勤務先を退職した後に、現在（昨年12月時点）の勤務先が決まった</t>
    <rPh sb="0" eb="1">
      <t>マエ</t>
    </rPh>
    <rPh sb="2" eb="5">
      <t>キンムサキ</t>
    </rPh>
    <rPh sb="6" eb="8">
      <t>タイショク</t>
    </rPh>
    <rPh sb="10" eb="11">
      <t>アト</t>
    </rPh>
    <rPh sb="13" eb="15">
      <t>ゲンザイ</t>
    </rPh>
    <rPh sb="16" eb="18">
      <t>サクネン</t>
    </rPh>
    <rPh sb="20" eb="21">
      <t>ガツ</t>
    </rPh>
    <rPh sb="21" eb="23">
      <t>ジテン</t>
    </rPh>
    <rPh sb="25" eb="28">
      <t>キンムサキ</t>
    </rPh>
    <rPh sb="29" eb="30">
      <t>キ</t>
    </rPh>
    <phoneticPr fontId="2"/>
  </si>
  <si>
    <t>前の勤務先の退職と、現在（昨年12月時点）の勤務先が決まるのがほぼ同時だった</t>
    <rPh sb="0" eb="1">
      <t>マエ</t>
    </rPh>
    <rPh sb="2" eb="5">
      <t>キンムサキ</t>
    </rPh>
    <rPh sb="6" eb="8">
      <t>タイショク</t>
    </rPh>
    <rPh sb="10" eb="12">
      <t>ゲンザイ</t>
    </rPh>
    <rPh sb="13" eb="15">
      <t>サクネン</t>
    </rPh>
    <rPh sb="17" eb="18">
      <t>ガツ</t>
    </rPh>
    <rPh sb="18" eb="20">
      <t>ジテン</t>
    </rPh>
    <rPh sb="22" eb="25">
      <t>キンムサキ</t>
    </rPh>
    <rPh sb="26" eb="27">
      <t>キ</t>
    </rPh>
    <rPh sb="33" eb="35">
      <t>ドウジ</t>
    </rPh>
    <phoneticPr fontId="2"/>
  </si>
  <si>
    <t>現在（昨年12月時点）の勤務先が決まってから、前の勤務先を退職した</t>
    <rPh sb="0" eb="2">
      <t>ゲンザイ</t>
    </rPh>
    <rPh sb="3" eb="5">
      <t>サクネン</t>
    </rPh>
    <rPh sb="7" eb="8">
      <t>ガツ</t>
    </rPh>
    <rPh sb="8" eb="10">
      <t>ジテン</t>
    </rPh>
    <rPh sb="12" eb="15">
      <t>キンムサキ</t>
    </rPh>
    <rPh sb="16" eb="17">
      <t>キ</t>
    </rPh>
    <rPh sb="23" eb="24">
      <t>マエ</t>
    </rPh>
    <rPh sb="25" eb="28">
      <t>キンムサキ</t>
    </rPh>
    <rPh sb="29" eb="31">
      <t>タイショク</t>
    </rPh>
    <phoneticPr fontId="2"/>
  </si>
  <si>
    <r>
      <rPr>
        <sz val="9"/>
        <rFont val="メイリオ"/>
        <family val="3"/>
        <charset val="128"/>
      </rPr>
      <t>あなたが</t>
    </r>
    <r>
      <rPr>
        <sz val="9"/>
        <color rgb="FFFF0000"/>
        <rFont val="メイリオ"/>
        <family val="3"/>
        <charset val="128"/>
      </rPr>
      <t>前の勤務先を退職した理由</t>
    </r>
    <r>
      <rPr>
        <sz val="9"/>
        <rFont val="メイリオ"/>
        <family val="3"/>
        <charset val="128"/>
      </rPr>
      <t>は何ですか。あてはまるもの</t>
    </r>
    <r>
      <rPr>
        <sz val="9"/>
        <color rgb="FFFF0000"/>
        <rFont val="メイリオ"/>
        <family val="3"/>
        <charset val="128"/>
      </rPr>
      <t>すべて</t>
    </r>
    <r>
      <rPr>
        <sz val="9"/>
        <rFont val="メイリオ"/>
        <family val="3"/>
        <charset val="128"/>
      </rPr>
      <t>お選びください。また、あなたが</t>
    </r>
    <r>
      <rPr>
        <sz val="9"/>
        <color rgb="FFFF0000"/>
        <rFont val="メイリオ"/>
        <family val="3"/>
        <charset val="128"/>
      </rPr>
      <t>前の勤務先</t>
    </r>
    <r>
      <rPr>
        <sz val="9"/>
        <rFont val="メイリオ"/>
        <family val="3"/>
        <charset val="128"/>
      </rPr>
      <t>を退職したもっとも重要な理由は何ですか。</t>
    </r>
    <phoneticPr fontId="2"/>
  </si>
  <si>
    <r>
      <t>退職した理由（回答は</t>
    </r>
    <r>
      <rPr>
        <sz val="9"/>
        <color rgb="FFFF0000"/>
        <rFont val="メイリオ"/>
        <family val="3"/>
        <charset val="128"/>
      </rPr>
      <t>いくつでも</t>
    </r>
    <r>
      <rPr>
        <sz val="9"/>
        <rFont val="メイリオ"/>
        <family val="3"/>
        <charset val="128"/>
      </rPr>
      <t>）</t>
    </r>
    <phoneticPr fontId="2"/>
  </si>
  <si>
    <t>もっとも重要な理由（回答は1つだけ）</t>
    <phoneticPr fontId="2"/>
  </si>
  <si>
    <t>＜会社都合＞</t>
    <rPh sb="1" eb="3">
      <t>カイシャ</t>
    </rPh>
    <rPh sb="3" eb="5">
      <t>ツゴウ</t>
    </rPh>
    <phoneticPr fontId="2"/>
  </si>
  <si>
    <t>契約期間の満了</t>
  </si>
  <si>
    <t>定年</t>
  </si>
  <si>
    <t>会社の倒産・事業所閉鎖</t>
    <rPh sb="6" eb="9">
      <t>ジギョウショ</t>
    </rPh>
    <rPh sb="9" eb="11">
      <t>ヘイサ</t>
    </rPh>
    <phoneticPr fontId="1"/>
  </si>
  <si>
    <t>早期退職・退職勧奨</t>
  </si>
  <si>
    <t>解雇</t>
  </si>
  <si>
    <t>＜自己都合＞</t>
    <rPh sb="1" eb="3">
      <t>ジコ</t>
    </rPh>
    <rPh sb="3" eb="5">
      <t>ツゴウ</t>
    </rPh>
    <phoneticPr fontId="2"/>
  </si>
  <si>
    <t>賃金への不満</t>
  </si>
  <si>
    <t>労働条件や勤務地への不満</t>
  </si>
  <si>
    <t>人間関係への不満</t>
  </si>
  <si>
    <t>仕事内容への不満</t>
  </si>
  <si>
    <t>会社の将来性や雇用安定性への不安</t>
  </si>
  <si>
    <t>自分の身体的なけがや病気</t>
    <rPh sb="3" eb="6">
      <t>シンタイテキ</t>
    </rPh>
    <phoneticPr fontId="2"/>
  </si>
  <si>
    <t>自分の精神的な病気</t>
    <rPh sb="3" eb="5">
      <t>セイシン</t>
    </rPh>
    <rPh sb="5" eb="6">
      <t>テキ</t>
    </rPh>
    <phoneticPr fontId="2"/>
  </si>
  <si>
    <t>結婚</t>
  </si>
  <si>
    <t>妊娠・出産</t>
    <rPh sb="0" eb="2">
      <t>ニンシン</t>
    </rPh>
    <phoneticPr fontId="2"/>
  </si>
  <si>
    <t>育児・子育て</t>
    <rPh sb="0" eb="2">
      <t>イクジ</t>
    </rPh>
    <rPh sb="3" eb="5">
      <t>コソダ</t>
    </rPh>
    <phoneticPr fontId="2"/>
  </si>
  <si>
    <t>介護のため</t>
  </si>
  <si>
    <t>独立のため</t>
  </si>
  <si>
    <t>進学や資格取得のため</t>
  </si>
  <si>
    <t>＜その他＞</t>
    <rPh sb="3" eb="4">
      <t>タ</t>
    </rPh>
    <phoneticPr fontId="2"/>
  </si>
  <si>
    <t>その他　　具体的に：</t>
    <rPh sb="2" eb="3">
      <t>タ</t>
    </rPh>
    <phoneticPr fontId="2"/>
  </si>
  <si>
    <t>妊娠がわかったとき</t>
    <rPh sb="0" eb="2">
      <t>ニンシン</t>
    </rPh>
    <phoneticPr fontId="2"/>
  </si>
  <si>
    <t>出産時点</t>
    <rPh sb="0" eb="2">
      <t>シュッサン</t>
    </rPh>
    <rPh sb="2" eb="4">
      <t>ジテン</t>
    </rPh>
    <phoneticPr fontId="2"/>
  </si>
  <si>
    <t>1歳の誕生日</t>
    <rPh sb="1" eb="2">
      <t>サイ</t>
    </rPh>
    <rPh sb="3" eb="6">
      <t>タンジョウビ</t>
    </rPh>
    <phoneticPr fontId="2"/>
  </si>
  <si>
    <r>
      <t>無職（産休・育休中</t>
    </r>
    <r>
      <rPr>
        <sz val="9"/>
        <color rgb="FFFF0000"/>
        <rFont val="メイリオ"/>
        <family val="3"/>
        <charset val="128"/>
      </rPr>
      <t>ではない</t>
    </r>
    <r>
      <rPr>
        <sz val="9"/>
        <rFont val="メイリオ"/>
        <family val="3"/>
        <charset val="128"/>
      </rPr>
      <t>）</t>
    </r>
    <rPh sb="0" eb="2">
      <t>ムショク</t>
    </rPh>
    <rPh sb="3" eb="5">
      <t>サンキュウ</t>
    </rPh>
    <rPh sb="6" eb="8">
      <t>イクキュウ</t>
    </rPh>
    <rPh sb="8" eb="9">
      <t>チュウ</t>
    </rPh>
    <phoneticPr fontId="2"/>
  </si>
  <si>
    <t>学生</t>
    <rPh sb="0" eb="2">
      <t>ガクセイ</t>
    </rPh>
    <phoneticPr fontId="2"/>
  </si>
  <si>
    <t>あなたは、これまでに、どこに住んできましたか。それぞれの居住地をお選びください。</t>
    <rPh sb="14" eb="15">
      <t>ス</t>
    </rPh>
    <rPh sb="28" eb="31">
      <t>キョジュウチ</t>
    </rPh>
    <rPh sb="33" eb="34">
      <t>エラ</t>
    </rPh>
    <phoneticPr fontId="2"/>
  </si>
  <si>
    <t>15歳の頃</t>
    <rPh sb="2" eb="3">
      <t>サイ</t>
    </rPh>
    <rPh sb="4" eb="5">
      <t>コロ</t>
    </rPh>
    <phoneticPr fontId="2"/>
  </si>
  <si>
    <t>20歳の頃</t>
    <rPh sb="2" eb="3">
      <t>サイ</t>
    </rPh>
    <rPh sb="4" eb="5">
      <t>コロ</t>
    </rPh>
    <phoneticPr fontId="2"/>
  </si>
  <si>
    <t>20歳以上(Q2=20以上)</t>
    <rPh sb="2" eb="5">
      <t>サイイジョウ</t>
    </rPh>
    <rPh sb="11" eb="13">
      <t>イジョウ</t>
    </rPh>
    <phoneticPr fontId="2"/>
  </si>
  <si>
    <t>最初の就職時</t>
    <rPh sb="0" eb="2">
      <t>サイショ</t>
    </rPh>
    <rPh sb="3" eb="5">
      <t>シュウショク</t>
    </rPh>
    <rPh sb="5" eb="6">
      <t>ジ</t>
    </rPh>
    <phoneticPr fontId="2"/>
  </si>
  <si>
    <t>中学3年生の頃、あなたの学業の成績は、学年全体の中でどれくらいでしたか。</t>
    <rPh sb="0" eb="2">
      <t>チュウガク</t>
    </rPh>
    <rPh sb="3" eb="5">
      <t>ネンセイ</t>
    </rPh>
    <rPh sb="6" eb="7">
      <t>コロ</t>
    </rPh>
    <rPh sb="12" eb="14">
      <t>ガクギョウ</t>
    </rPh>
    <rPh sb="15" eb="17">
      <t>セイセキ</t>
    </rPh>
    <rPh sb="19" eb="21">
      <t>ガクネン</t>
    </rPh>
    <rPh sb="21" eb="23">
      <t>ゼンタイ</t>
    </rPh>
    <rPh sb="24" eb="25">
      <t>ナカ</t>
    </rPh>
    <phoneticPr fontId="2"/>
  </si>
  <si>
    <t>上のほう</t>
    <rPh sb="0" eb="1">
      <t>ウエ</t>
    </rPh>
    <phoneticPr fontId="2"/>
  </si>
  <si>
    <t>やや上のほう</t>
    <rPh sb="2" eb="3">
      <t>ウエ</t>
    </rPh>
    <phoneticPr fontId="2"/>
  </si>
  <si>
    <t>真ん中あたり</t>
    <rPh sb="0" eb="1">
      <t>マ</t>
    </rPh>
    <rPh sb="2" eb="3">
      <t>ナカ</t>
    </rPh>
    <phoneticPr fontId="2"/>
  </si>
  <si>
    <t>やや下のほう</t>
    <rPh sb="2" eb="3">
      <t>シタ</t>
    </rPh>
    <phoneticPr fontId="2"/>
  </si>
  <si>
    <t>下のほう</t>
    <rPh sb="0" eb="1">
      <t>シタ</t>
    </rPh>
    <phoneticPr fontId="2"/>
  </si>
  <si>
    <t>SAプルダウン</t>
    <phoneticPr fontId="2"/>
  </si>
  <si>
    <t>以下それぞれの年月をお答えください。</t>
    <rPh sb="0" eb="2">
      <t>イカ</t>
    </rPh>
    <rPh sb="7" eb="9">
      <t>ネンゲツ</t>
    </rPh>
    <rPh sb="11" eb="12">
      <t>コタ</t>
    </rPh>
    <phoneticPr fontId="2"/>
  </si>
  <si>
    <t>【参考】西暦対応表</t>
    <rPh sb="1" eb="3">
      <t>サンコウ</t>
    </rPh>
    <rPh sb="4" eb="6">
      <t>セイレキ</t>
    </rPh>
    <rPh sb="6" eb="8">
      <t>タイオウ</t>
    </rPh>
    <rPh sb="8" eb="9">
      <t>ヒョウ</t>
    </rPh>
    <phoneticPr fontId="2"/>
  </si>
  <si>
    <t>　西暦　　　　　　　　　　当時のあなたの年齢</t>
    <rPh sb="1" eb="3">
      <t>セイレキ</t>
    </rPh>
    <rPh sb="13" eb="15">
      <t>トウジ</t>
    </rPh>
    <rPh sb="20" eb="22">
      <t>ネンレイ</t>
    </rPh>
    <phoneticPr fontId="2"/>
  </si>
  <si>
    <t>　1965年（昭和40年）　　●歳</t>
    <rPh sb="5" eb="6">
      <t>ネン</t>
    </rPh>
    <rPh sb="7" eb="9">
      <t>ショウワ</t>
    </rPh>
    <rPh sb="11" eb="12">
      <t>ネン</t>
    </rPh>
    <rPh sb="16" eb="17">
      <t>サイ</t>
    </rPh>
    <phoneticPr fontId="2"/>
  </si>
  <si>
    <t>　1970年（昭和45年）　　●歳</t>
    <rPh sb="5" eb="6">
      <t>ネン</t>
    </rPh>
    <rPh sb="7" eb="9">
      <t>ショウワ</t>
    </rPh>
    <rPh sb="11" eb="12">
      <t>ネン</t>
    </rPh>
    <rPh sb="16" eb="17">
      <t>サイ</t>
    </rPh>
    <phoneticPr fontId="2"/>
  </si>
  <si>
    <t>　1975年（昭和50年）　　●歳</t>
    <rPh sb="5" eb="6">
      <t>ネン</t>
    </rPh>
    <rPh sb="7" eb="9">
      <t>ショウワ</t>
    </rPh>
    <rPh sb="11" eb="12">
      <t>ネン</t>
    </rPh>
    <rPh sb="16" eb="17">
      <t>サイ</t>
    </rPh>
    <phoneticPr fontId="2"/>
  </si>
  <si>
    <t>　1980年（昭和55年）　　●歳</t>
    <rPh sb="5" eb="6">
      <t>ネン</t>
    </rPh>
    <rPh sb="7" eb="9">
      <t>ショウワ</t>
    </rPh>
    <rPh sb="11" eb="12">
      <t>ネン</t>
    </rPh>
    <phoneticPr fontId="2"/>
  </si>
  <si>
    <t>　1985年（昭和60年）　　●歳</t>
    <rPh sb="5" eb="6">
      <t>ネン</t>
    </rPh>
    <rPh sb="7" eb="9">
      <t>ショウワ</t>
    </rPh>
    <rPh sb="11" eb="12">
      <t>ネン</t>
    </rPh>
    <phoneticPr fontId="2"/>
  </si>
  <si>
    <t>　1990年（平成 2年）　　 ●歳</t>
    <rPh sb="5" eb="6">
      <t>ネン</t>
    </rPh>
    <rPh sb="7" eb="9">
      <t>ヘイセイ</t>
    </rPh>
    <rPh sb="11" eb="12">
      <t>ネン</t>
    </rPh>
    <phoneticPr fontId="2"/>
  </si>
  <si>
    <t>　1995年（平成 7年）　　 ●歳</t>
    <rPh sb="5" eb="6">
      <t>ネン</t>
    </rPh>
    <rPh sb="7" eb="9">
      <t>ヘイセイ</t>
    </rPh>
    <rPh sb="11" eb="12">
      <t>ネン</t>
    </rPh>
    <phoneticPr fontId="2"/>
  </si>
  <si>
    <t>　2000年（平成12年）　　●歳</t>
    <rPh sb="5" eb="6">
      <t>ネン</t>
    </rPh>
    <rPh sb="7" eb="9">
      <t>ヘイセイ</t>
    </rPh>
    <rPh sb="11" eb="12">
      <t>ネン</t>
    </rPh>
    <phoneticPr fontId="2"/>
  </si>
  <si>
    <t>　2005年（平成17年）　　●歳</t>
    <rPh sb="5" eb="6">
      <t>ネン</t>
    </rPh>
    <rPh sb="7" eb="9">
      <t>ヘイセイ</t>
    </rPh>
    <rPh sb="11" eb="12">
      <t>ネン</t>
    </rPh>
    <phoneticPr fontId="2"/>
  </si>
  <si>
    <t>　2010年（平成22年）　　●歳</t>
    <rPh sb="5" eb="6">
      <t>ネン</t>
    </rPh>
    <rPh sb="7" eb="9">
      <t>ヘイセイ</t>
    </rPh>
    <rPh sb="11" eb="12">
      <t>ネン</t>
    </rPh>
    <phoneticPr fontId="2"/>
  </si>
  <si>
    <t>＜社会人になる直前に卒業した学校の卒業年月＞</t>
    <rPh sb="1" eb="3">
      <t>シャカイ</t>
    </rPh>
    <rPh sb="3" eb="4">
      <t>ジン</t>
    </rPh>
    <rPh sb="7" eb="9">
      <t>チョクゼン</t>
    </rPh>
    <rPh sb="10" eb="12">
      <t>ソツギョウ</t>
    </rPh>
    <rPh sb="14" eb="16">
      <t>ガッコウ</t>
    </rPh>
    <rPh sb="17" eb="19">
      <t>ソツギョウ</t>
    </rPh>
    <rPh sb="19" eb="21">
      <t>ネンゲツ</t>
    </rPh>
    <phoneticPr fontId="2"/>
  </si>
  <si>
    <t>※社会人になってから大学院などへ行った方は、社会人になる前に卒業した学校についてお答えください。</t>
  </si>
  <si>
    <t>＜学校を卒業後、初めて就職した勤務先の入社年月と退職年月＞</t>
    <phoneticPr fontId="2"/>
  </si>
  <si>
    <t>入社年月</t>
    <rPh sb="0" eb="2">
      <t>ニュウシャ</t>
    </rPh>
    <rPh sb="2" eb="3">
      <t>ネン</t>
    </rPh>
    <rPh sb="3" eb="4">
      <t>ゲツ</t>
    </rPh>
    <phoneticPr fontId="2"/>
  </si>
  <si>
    <t>退職年月</t>
    <rPh sb="0" eb="2">
      <t>タイショク</t>
    </rPh>
    <rPh sb="2" eb="3">
      <t>ネン</t>
    </rPh>
    <rPh sb="3" eb="4">
      <t>ゲツ</t>
    </rPh>
    <phoneticPr fontId="2"/>
  </si>
  <si>
    <r>
      <t>＜</t>
    </r>
    <r>
      <rPr>
        <b/>
        <sz val="9"/>
        <color rgb="FFFF0000"/>
        <rFont val="メイリオ"/>
        <family val="3"/>
        <charset val="128"/>
      </rPr>
      <t>現在（昨年12月時点）</t>
    </r>
    <r>
      <rPr>
        <b/>
        <sz val="9"/>
        <rFont val="メイリオ"/>
        <family val="3"/>
        <charset val="128"/>
      </rPr>
      <t>の勤務先の入社年月＞</t>
    </r>
    <rPh sb="1" eb="3">
      <t>ゲンザイ</t>
    </rPh>
    <rPh sb="4" eb="6">
      <t>サクネン</t>
    </rPh>
    <rPh sb="8" eb="9">
      <t>ガツ</t>
    </rPh>
    <rPh sb="9" eb="11">
      <t>ジテン</t>
    </rPh>
    <rPh sb="13" eb="16">
      <t>キンムサキ</t>
    </rPh>
    <rPh sb="17" eb="19">
      <t>ニュウシャ</t>
    </rPh>
    <rPh sb="19" eb="21">
      <t>ネンゲツ</t>
    </rPh>
    <phoneticPr fontId="2"/>
  </si>
  <si>
    <t>■「配偶者がいる」とお答えの方におたずねします。</t>
  </si>
  <si>
    <t>会社・団体等に雇われて働いていた</t>
    <rPh sb="0" eb="2">
      <t>カイシャ</t>
    </rPh>
    <rPh sb="3" eb="5">
      <t>ダンタイ</t>
    </rPh>
    <rPh sb="5" eb="6">
      <t>トウ</t>
    </rPh>
    <rPh sb="7" eb="8">
      <t>ヤト</t>
    </rPh>
    <rPh sb="11" eb="12">
      <t>ハタラ</t>
    </rPh>
    <phoneticPr fontId="2"/>
  </si>
  <si>
    <t>正規の職員・従業員として働いていた</t>
    <rPh sb="12" eb="13">
      <t>ハタラ</t>
    </rPh>
    <phoneticPr fontId="3"/>
  </si>
  <si>
    <t>パート・アルバイトとして働いていた</t>
    <rPh sb="12" eb="13">
      <t>ハタラ</t>
    </rPh>
    <phoneticPr fontId="3"/>
  </si>
  <si>
    <t>労働者派遣事業所の派遣社員として働いていた</t>
    <rPh sb="0" eb="3">
      <t>ロウドウシャ</t>
    </rPh>
    <rPh sb="3" eb="5">
      <t>ハケン</t>
    </rPh>
    <rPh sb="5" eb="7">
      <t>ジギョウ</t>
    </rPh>
    <rPh sb="7" eb="8">
      <t>ショ</t>
    </rPh>
    <rPh sb="9" eb="11">
      <t>ハケン</t>
    </rPh>
    <rPh sb="11" eb="13">
      <t>シャイン</t>
    </rPh>
    <rPh sb="16" eb="17">
      <t>ハタラ</t>
    </rPh>
    <phoneticPr fontId="3"/>
  </si>
  <si>
    <t>契約社員、嘱託として働いていた</t>
    <rPh sb="0" eb="2">
      <t>ケイヤク</t>
    </rPh>
    <rPh sb="2" eb="4">
      <t>シャイン</t>
    </rPh>
    <rPh sb="5" eb="7">
      <t>ショクタク</t>
    </rPh>
    <rPh sb="10" eb="11">
      <t>ハタラ</t>
    </rPh>
    <phoneticPr fontId="3"/>
  </si>
  <si>
    <t>その他の形態で働いていた</t>
    <rPh sb="2" eb="3">
      <t>タ</t>
    </rPh>
    <rPh sb="4" eb="6">
      <t>ケイタイ</t>
    </rPh>
    <rPh sb="7" eb="8">
      <t>ハタラ</t>
    </rPh>
    <phoneticPr fontId="2"/>
  </si>
  <si>
    <t>会社などの役員として働いていた</t>
    <rPh sb="0" eb="2">
      <t>カイシャ</t>
    </rPh>
    <rPh sb="5" eb="7">
      <t>ヤクイン</t>
    </rPh>
    <rPh sb="10" eb="11">
      <t>ハタラ</t>
    </rPh>
    <phoneticPr fontId="2"/>
  </si>
  <si>
    <t>昨年1年間で（　　　　）万円</t>
    <rPh sb="0" eb="2">
      <t>サクネン</t>
    </rPh>
    <rPh sb="3" eb="5">
      <t>ネンカン</t>
    </rPh>
    <rPh sb="12" eb="14">
      <t>マンエン</t>
    </rPh>
    <phoneticPr fontId="2"/>
  </si>
  <si>
    <t>あなたは、今後の進路をどのように考えていますか。</t>
    <phoneticPr fontId="2"/>
  </si>
  <si>
    <t>高校を卒業したら働く</t>
    <phoneticPr fontId="2"/>
  </si>
  <si>
    <t>専修各種学校（専門学校）を卒業したら働く</t>
    <rPh sb="7" eb="9">
      <t>センモン</t>
    </rPh>
    <rPh sb="9" eb="11">
      <t>ガッコウ</t>
    </rPh>
    <phoneticPr fontId="2"/>
  </si>
  <si>
    <t>高等工業専門学校を卒業したら働く</t>
    <rPh sb="0" eb="2">
      <t>コウトウ</t>
    </rPh>
    <rPh sb="2" eb="4">
      <t>コウギョウ</t>
    </rPh>
    <rPh sb="4" eb="6">
      <t>センモン</t>
    </rPh>
    <rPh sb="6" eb="8">
      <t>ガッコウ</t>
    </rPh>
    <rPh sb="9" eb="11">
      <t>ソツギョウ</t>
    </rPh>
    <rPh sb="14" eb="15">
      <t>ハタラ</t>
    </rPh>
    <phoneticPr fontId="2"/>
  </si>
  <si>
    <t>大学（もしくは短大）を卒業したら働く</t>
    <phoneticPr fontId="2"/>
  </si>
  <si>
    <t>大学院を卒業したら働く</t>
    <phoneticPr fontId="2"/>
  </si>
  <si>
    <t>現在在学している学校を中退して働く</t>
    <rPh sb="0" eb="2">
      <t>ゲンザイ</t>
    </rPh>
    <rPh sb="2" eb="4">
      <t>ザイガク</t>
    </rPh>
    <rPh sb="8" eb="10">
      <t>ガッコウ</t>
    </rPh>
    <rPh sb="11" eb="13">
      <t>チュウタイ</t>
    </rPh>
    <rPh sb="15" eb="16">
      <t>ハタラ</t>
    </rPh>
    <phoneticPr fontId="2"/>
  </si>
  <si>
    <t>まだ決めていない</t>
    <phoneticPr fontId="2"/>
  </si>
  <si>
    <t>その他</t>
    <phoneticPr fontId="2"/>
  </si>
  <si>
    <t>あなたは、学校卒業後の職業上の進路を決めていますか。</t>
    <rPh sb="11" eb="13">
      <t>ショクギョウ</t>
    </rPh>
    <rPh sb="13" eb="14">
      <t>ジョウ</t>
    </rPh>
    <rPh sb="15" eb="17">
      <t>シンロ</t>
    </rPh>
    <rPh sb="18" eb="19">
      <t>キ</t>
    </rPh>
    <phoneticPr fontId="2"/>
  </si>
  <si>
    <t>※職業上の進路とは、たとえば、「公務員になる」「商社で働く」「司法試験を受けて弁護士になる」といった進路を指します。</t>
    <rPh sb="53" eb="54">
      <t>サ</t>
    </rPh>
    <phoneticPr fontId="2"/>
  </si>
  <si>
    <t>明確に決めている</t>
    <phoneticPr fontId="2"/>
  </si>
  <si>
    <t>ほぼ決めている</t>
    <phoneticPr fontId="2"/>
  </si>
  <si>
    <t>ある程度決めている</t>
    <phoneticPr fontId="2"/>
  </si>
  <si>
    <t>あまり決めていない</t>
    <rPh sb="3" eb="4">
      <t>キ</t>
    </rPh>
    <phoneticPr fontId="2"/>
  </si>
  <si>
    <t>全く決めていない</t>
    <rPh sb="0" eb="1">
      <t>マッタ</t>
    </rPh>
    <phoneticPr fontId="2"/>
  </si>
  <si>
    <t>あなたは今後、転職（会社や団体を変わること）や就職することを考えていますか。</t>
    <rPh sb="23" eb="25">
      <t>シュウショク</t>
    </rPh>
    <phoneticPr fontId="2"/>
  </si>
  <si>
    <t>現在転職や就職をしたいと考えており、転職・就職活動をしている</t>
    <rPh sb="0" eb="1">
      <t>ゲン</t>
    </rPh>
    <rPh sb="5" eb="7">
      <t>シュウショク</t>
    </rPh>
    <rPh sb="21" eb="23">
      <t>シュウショク</t>
    </rPh>
    <phoneticPr fontId="3"/>
  </si>
  <si>
    <t>現在転職や就職をしたいと考えているが、転職・就職活動はしていない</t>
  </si>
  <si>
    <t>いずれ転職や就職をしたいと思っている</t>
  </si>
  <si>
    <t>転職や就職をするつもりはない</t>
  </si>
  <si>
    <r>
      <t>※副業からの収入は</t>
    </r>
    <r>
      <rPr>
        <sz val="9"/>
        <color rgb="FFFF0000"/>
        <rFont val="メイリオ"/>
        <family val="3"/>
        <charset val="128"/>
      </rPr>
      <t>含まず</t>
    </r>
    <r>
      <rPr>
        <sz val="9"/>
        <rFont val="メイリオ"/>
        <family val="3"/>
        <charset val="128"/>
      </rPr>
      <t>、賞与・ボーナスは</t>
    </r>
    <r>
      <rPr>
        <sz val="9"/>
        <color rgb="FFFF0000"/>
        <rFont val="メイリオ"/>
        <family val="3"/>
        <charset val="128"/>
      </rPr>
      <t>含めて</t>
    </r>
    <r>
      <rPr>
        <sz val="9"/>
        <rFont val="メイリオ"/>
        <family val="3"/>
        <charset val="128"/>
      </rPr>
      <t>お答えください。</t>
    </r>
    <rPh sb="1" eb="3">
      <t>フクギョウ</t>
    </rPh>
    <rPh sb="9" eb="10">
      <t>フク</t>
    </rPh>
    <rPh sb="13" eb="15">
      <t>ショウヨ</t>
    </rPh>
    <rPh sb="21" eb="22">
      <t>フク</t>
    </rPh>
    <phoneticPr fontId="2"/>
  </si>
  <si>
    <t>あなたが卒業された学部（研究科）は次のどれですか。</t>
    <rPh sb="4" eb="6">
      <t>ソツギョウ</t>
    </rPh>
    <rPh sb="9" eb="11">
      <t>ガクブ</t>
    </rPh>
    <rPh sb="12" eb="15">
      <t>ケンキュウカ</t>
    </rPh>
    <rPh sb="17" eb="18">
      <t>ツギ</t>
    </rPh>
    <phoneticPr fontId="2"/>
  </si>
  <si>
    <t>人文科学（文学、史学、哲学、心理学、教育学など）</t>
    <rPh sb="0" eb="2">
      <t>ジンブン</t>
    </rPh>
    <rPh sb="2" eb="4">
      <t>カガク</t>
    </rPh>
    <rPh sb="5" eb="7">
      <t>ブンガク</t>
    </rPh>
    <rPh sb="8" eb="10">
      <t>シガク</t>
    </rPh>
    <rPh sb="11" eb="13">
      <t>テツガク</t>
    </rPh>
    <rPh sb="14" eb="17">
      <t>シンリガク</t>
    </rPh>
    <rPh sb="18" eb="21">
      <t>キョウイクガク</t>
    </rPh>
    <phoneticPr fontId="3"/>
  </si>
  <si>
    <t>社会科学（経済学、経営学、商学、法学、政治学など）</t>
    <rPh sb="0" eb="2">
      <t>シャカイ</t>
    </rPh>
    <rPh sb="2" eb="4">
      <t>カガク</t>
    </rPh>
    <rPh sb="5" eb="8">
      <t>ケイザイガク</t>
    </rPh>
    <rPh sb="9" eb="12">
      <t>ケイエイガク</t>
    </rPh>
    <rPh sb="13" eb="15">
      <t>ショウガク</t>
    </rPh>
    <rPh sb="16" eb="18">
      <t>ホウガク</t>
    </rPh>
    <rPh sb="19" eb="22">
      <t>セイジガク</t>
    </rPh>
    <phoneticPr fontId="3"/>
  </si>
  <si>
    <t>自然科学（工学、理学、農学、情報工学など）</t>
    <rPh sb="0" eb="2">
      <t>シゼン</t>
    </rPh>
    <rPh sb="2" eb="4">
      <t>カガク</t>
    </rPh>
    <rPh sb="5" eb="7">
      <t>コウガク</t>
    </rPh>
    <rPh sb="8" eb="10">
      <t>リガク</t>
    </rPh>
    <rPh sb="11" eb="13">
      <t>ノウガク</t>
    </rPh>
    <rPh sb="14" eb="16">
      <t>ジョウホウ</t>
    </rPh>
    <rPh sb="16" eb="18">
      <t>コウガク</t>
    </rPh>
    <phoneticPr fontId="3"/>
  </si>
  <si>
    <t>医学、薬学</t>
    <rPh sb="0" eb="2">
      <t>イガク</t>
    </rPh>
    <rPh sb="3" eb="5">
      <t>ヤクガク</t>
    </rPh>
    <phoneticPr fontId="3"/>
  </si>
  <si>
    <t>建築</t>
    <rPh sb="0" eb="2">
      <t>ケンチク</t>
    </rPh>
    <phoneticPr fontId="3"/>
  </si>
  <si>
    <t>芸術（音楽、美術）</t>
    <rPh sb="0" eb="2">
      <t>ゲイジュツ</t>
    </rPh>
    <rPh sb="3" eb="5">
      <t>オンガク</t>
    </rPh>
    <rPh sb="6" eb="8">
      <t>ビジュツ</t>
    </rPh>
    <phoneticPr fontId="3"/>
  </si>
  <si>
    <t>福祉</t>
    <rPh sb="0" eb="2">
      <t>フクシ</t>
    </rPh>
    <phoneticPr fontId="3"/>
  </si>
  <si>
    <r>
      <rPr>
        <sz val="9"/>
        <color rgb="FFFF0000"/>
        <rFont val="メイリオ"/>
        <family val="3"/>
        <charset val="128"/>
      </rPr>
      <t>週に　</t>
    </r>
    <r>
      <rPr>
        <sz val="9"/>
        <rFont val="メイリオ"/>
        <family val="3"/>
        <charset val="128"/>
      </rPr>
      <t>合計で（　　　　　　）　時間</t>
    </r>
    <rPh sb="0" eb="1">
      <t>シュウ</t>
    </rPh>
    <rPh sb="3" eb="5">
      <t>ゴウケイ</t>
    </rPh>
    <rPh sb="15" eb="17">
      <t>ジカン</t>
    </rPh>
    <phoneticPr fontId="2"/>
  </si>
  <si>
    <t>カフェ、ファミリーレストラン</t>
    <phoneticPr fontId="2"/>
  </si>
  <si>
    <r>
      <rPr>
        <sz val="9"/>
        <color rgb="FFFF0000"/>
        <rFont val="メイリオ"/>
        <family val="3"/>
        <charset val="128"/>
      </rPr>
      <t>週に</t>
    </r>
    <r>
      <rPr>
        <sz val="9"/>
        <rFont val="メイリオ"/>
        <family val="3"/>
        <charset val="128"/>
      </rPr>
      <t>　合計で（　　　　　）時間</t>
    </r>
    <rPh sb="0" eb="1">
      <t>シュウ</t>
    </rPh>
    <rPh sb="3" eb="5">
      <t>ゴウケイ</t>
    </rPh>
    <rPh sb="13" eb="15">
      <t>ジカン</t>
    </rPh>
    <phoneticPr fontId="2"/>
  </si>
  <si>
    <t>本来の担当業務で成果と直結している仕事（　 　　）％</t>
    <rPh sb="0" eb="2">
      <t>ホンライ</t>
    </rPh>
    <rPh sb="3" eb="5">
      <t>タントウ</t>
    </rPh>
    <rPh sb="5" eb="7">
      <t>ギョウム</t>
    </rPh>
    <rPh sb="8" eb="10">
      <t>セイカ</t>
    </rPh>
    <rPh sb="11" eb="13">
      <t>チョッケツ</t>
    </rPh>
    <rPh sb="17" eb="19">
      <t>シゴト</t>
    </rPh>
    <phoneticPr fontId="2"/>
  </si>
  <si>
    <t>周辺的な雑務　 　　　　　　　　　　　  （　　　）％</t>
    <rPh sb="0" eb="3">
      <t>シュウヘンテキ</t>
    </rPh>
    <rPh sb="4" eb="6">
      <t>ザツム</t>
    </rPh>
    <phoneticPr fontId="2"/>
  </si>
  <si>
    <t>待機や客待ち等の手待ち時間　　　　　　（　　　）％</t>
    <rPh sb="0" eb="2">
      <t>タイキ</t>
    </rPh>
    <rPh sb="3" eb="4">
      <t>キャク</t>
    </rPh>
    <rPh sb="4" eb="5">
      <t>マ</t>
    </rPh>
    <rPh sb="6" eb="7">
      <t>ナド</t>
    </rPh>
    <rPh sb="8" eb="10">
      <t>テマ</t>
    </rPh>
    <rPh sb="11" eb="13">
      <t>ジカン</t>
    </rPh>
    <phoneticPr fontId="2"/>
  </si>
  <si>
    <t>合計　　　　　　　　　　　　　　　　　　100 ％</t>
    <rPh sb="0" eb="2">
      <t>ゴウケイ</t>
    </rPh>
    <phoneticPr fontId="2"/>
  </si>
  <si>
    <t>自分で払っておらず、受給もしていなかった</t>
    <rPh sb="0" eb="2">
      <t>ジブン</t>
    </rPh>
    <rPh sb="3" eb="4">
      <t>ハラ</t>
    </rPh>
    <rPh sb="10" eb="12">
      <t>ジュキュウ</t>
    </rPh>
    <phoneticPr fontId="2"/>
  </si>
  <si>
    <t>自分も家族も払っておらず、受給もしていなかった</t>
    <rPh sb="0" eb="2">
      <t>ジブン</t>
    </rPh>
    <rPh sb="3" eb="5">
      <t>カゾク</t>
    </rPh>
    <rPh sb="6" eb="7">
      <t>ハラ</t>
    </rPh>
    <rPh sb="13" eb="15">
      <t>ジュキュウ</t>
    </rPh>
    <phoneticPr fontId="2"/>
  </si>
  <si>
    <t>自分も家族も払っていなかった</t>
    <rPh sb="0" eb="2">
      <t>ジブン</t>
    </rPh>
    <rPh sb="3" eb="5">
      <t>カゾク</t>
    </rPh>
    <rPh sb="6" eb="7">
      <t>ハラ</t>
    </rPh>
    <phoneticPr fontId="2"/>
  </si>
  <si>
    <t>働いていた日　（　　　　　）時間　　（　　　　　）分　/　1日あたり</t>
    <rPh sb="0" eb="1">
      <t>ハタラ</t>
    </rPh>
    <rPh sb="5" eb="6">
      <t>ヒ</t>
    </rPh>
    <phoneticPr fontId="2"/>
  </si>
  <si>
    <t>休日　　　　　（　　　　　）時間　　（　　　　　）分　/　1日あたり</t>
    <rPh sb="0" eb="2">
      <t>キュウジツ</t>
    </rPh>
    <phoneticPr fontId="2"/>
  </si>
  <si>
    <t>不規則なので週単位では答えられない</t>
    <rPh sb="0" eb="3">
      <t>フキソク</t>
    </rPh>
    <rPh sb="6" eb="9">
      <t>シュウタンイ</t>
    </rPh>
    <rPh sb="11" eb="12">
      <t>コタ</t>
    </rPh>
    <phoneticPr fontId="2"/>
  </si>
  <si>
    <t>少しでも仕事をした場合</t>
    <rPh sb="9" eb="11">
      <t>バアイ</t>
    </rPh>
    <phoneticPr fontId="2"/>
  </si>
  <si>
    <t>少しも仕事をしなかった場合</t>
    <rPh sb="11" eb="13">
      <t>バアイ</t>
    </rPh>
    <phoneticPr fontId="2"/>
  </si>
  <si>
    <t>○</t>
    <phoneticPr fontId="2"/>
  </si>
  <si>
    <t>属性（基本情報：回答者本人の確認のため）</t>
    <rPh sb="0" eb="2">
      <t>ゾクセイ</t>
    </rPh>
    <rPh sb="3" eb="5">
      <t>キホン</t>
    </rPh>
    <rPh sb="5" eb="7">
      <t>ジョウホウ</t>
    </rPh>
    <rPh sb="8" eb="10">
      <t>カイトウ</t>
    </rPh>
    <rPh sb="10" eb="11">
      <t>シャ</t>
    </rPh>
    <rPh sb="11" eb="13">
      <t>ホンニン</t>
    </rPh>
    <rPh sb="14" eb="16">
      <t>カクニン</t>
    </rPh>
    <phoneticPr fontId="6"/>
  </si>
  <si>
    <t>学部</t>
    <rPh sb="0" eb="2">
      <t>ガクブ</t>
    </rPh>
    <phoneticPr fontId="2"/>
  </si>
  <si>
    <t>家族の状況について</t>
    <rPh sb="0" eb="2">
      <t>カゾク</t>
    </rPh>
    <rPh sb="3" eb="5">
      <t>ジョウキョウ</t>
    </rPh>
    <phoneticPr fontId="6"/>
  </si>
  <si>
    <t>今回</t>
    <phoneticPr fontId="2"/>
  </si>
  <si>
    <t>属性（基本情報：回答者本人の確認のため）</t>
    <rPh sb="0" eb="2">
      <t>ゾクセイ</t>
    </rPh>
    <rPh sb="3" eb="5">
      <t>キホン</t>
    </rPh>
    <rPh sb="5" eb="7">
      <t>ジョウホウ</t>
    </rPh>
    <rPh sb="8" eb="10">
      <t>カイトウ</t>
    </rPh>
    <rPh sb="10" eb="11">
      <t>シャ</t>
    </rPh>
    <rPh sb="11" eb="13">
      <t>ホンニン</t>
    </rPh>
    <rPh sb="14" eb="16">
      <t>カクニン</t>
    </rPh>
    <phoneticPr fontId="2"/>
  </si>
  <si>
    <t>※最終卒業校についてお答えください。</t>
    <phoneticPr fontId="2"/>
  </si>
  <si>
    <t>家族の状況について</t>
    <rPh sb="0" eb="2">
      <t>カゾク</t>
    </rPh>
    <rPh sb="3" eb="5">
      <t>ジョウキョウ</t>
    </rPh>
    <phoneticPr fontId="2"/>
  </si>
  <si>
    <t>昨年12月時点のこと</t>
    <rPh sb="0" eb="2">
      <t>サクネン</t>
    </rPh>
    <rPh sb="4" eb="5">
      <t>ガツ</t>
    </rPh>
    <rPh sb="5" eb="7">
      <t>ジテン</t>
    </rPh>
    <phoneticPr fontId="2"/>
  </si>
  <si>
    <t>昨年1年間（1月~12月）のこと</t>
    <rPh sb="0" eb="2">
      <t>サクネン</t>
    </rPh>
    <rPh sb="3" eb="5">
      <t>ネンカン</t>
    </rPh>
    <rPh sb="7" eb="8">
      <t>ガツ</t>
    </rPh>
    <rPh sb="11" eb="12">
      <t>ガツ</t>
    </rPh>
    <phoneticPr fontId="2"/>
  </si>
  <si>
    <t>子どもがいる女性のキャリアについて</t>
    <rPh sb="0" eb="1">
      <t>コ</t>
    </rPh>
    <rPh sb="6" eb="8">
      <t>ジョセイ</t>
    </rPh>
    <phoneticPr fontId="2"/>
  </si>
  <si>
    <t>　2015年（平成27年）　　●歳</t>
    <rPh sb="5" eb="6">
      <t>ネン</t>
    </rPh>
    <rPh sb="7" eb="9">
      <t>ヘイセイ</t>
    </rPh>
    <rPh sb="11" eb="12">
      <t>ネン</t>
    </rPh>
    <phoneticPr fontId="2"/>
  </si>
  <si>
    <t>～以降職歴～</t>
    <rPh sb="1" eb="3">
      <t>イコウ</t>
    </rPh>
    <rPh sb="3" eb="5">
      <t>ショクレキ</t>
    </rPh>
    <phoneticPr fontId="2"/>
  </si>
  <si>
    <t>現在学生の人対象の設問</t>
    <rPh sb="0" eb="2">
      <t>ゲンザイ</t>
    </rPh>
    <rPh sb="2" eb="4">
      <t>ガクセイ</t>
    </rPh>
    <rPh sb="5" eb="6">
      <t>ヒト</t>
    </rPh>
    <rPh sb="6" eb="8">
      <t>タイショウ</t>
    </rPh>
    <rPh sb="9" eb="11">
      <t>セツモン</t>
    </rPh>
    <phoneticPr fontId="2"/>
  </si>
  <si>
    <t>■あなたが現在通学中の学校生活についてうかがいます。</t>
    <rPh sb="5" eb="7">
      <t>ゲンザイ</t>
    </rPh>
    <rPh sb="7" eb="10">
      <t>ツウガクチュウ</t>
    </rPh>
    <rPh sb="11" eb="13">
      <t>ガッコウ</t>
    </rPh>
    <rPh sb="13" eb="15">
      <t>セイカツ</t>
    </rPh>
    <phoneticPr fontId="2"/>
  </si>
  <si>
    <t>金属の製造・生産工程・修理作業者</t>
    <rPh sb="3" eb="5">
      <t>セイゾウ</t>
    </rPh>
    <phoneticPr fontId="6"/>
  </si>
  <si>
    <t>機械の製造・生産工程・修理作業者</t>
    <rPh sb="3" eb="5">
      <t>セイゾウ</t>
    </rPh>
    <phoneticPr fontId="6"/>
  </si>
  <si>
    <t>電気の製造・生産工程・修理作業者</t>
    <rPh sb="3" eb="5">
      <t>セイゾウ</t>
    </rPh>
    <phoneticPr fontId="6"/>
  </si>
  <si>
    <t>自動車の製造・生産工程・修理作業者</t>
    <rPh sb="4" eb="6">
      <t>セイゾウ</t>
    </rPh>
    <phoneticPr fontId="6"/>
  </si>
  <si>
    <t>経理</t>
    <rPh sb="0" eb="2">
      <t>ケイリ</t>
    </rPh>
    <phoneticPr fontId="6"/>
  </si>
  <si>
    <t>財務、会計</t>
    <rPh sb="0" eb="2">
      <t>ザイム</t>
    </rPh>
    <rPh sb="3" eb="5">
      <t>カイケイ</t>
    </rPh>
    <phoneticPr fontId="6"/>
  </si>
  <si>
    <t>販売店員、ファッションアドバイザー</t>
    <rPh sb="0" eb="2">
      <t>ハンバイ</t>
    </rPh>
    <rPh sb="2" eb="4">
      <t>テンイン</t>
    </rPh>
    <phoneticPr fontId="6"/>
  </si>
  <si>
    <t>カウンセラーなどその他医療専門職</t>
    <rPh sb="10" eb="11">
      <t>タ</t>
    </rPh>
    <rPh sb="11" eb="13">
      <t>イリョウ</t>
    </rPh>
    <rPh sb="13" eb="15">
      <t>センモン</t>
    </rPh>
    <rPh sb="15" eb="16">
      <t>ショク</t>
    </rPh>
    <phoneticPr fontId="6"/>
  </si>
  <si>
    <t>福祉相談指導専門員</t>
    <rPh sb="0" eb="2">
      <t>フクシ</t>
    </rPh>
    <rPh sb="2" eb="4">
      <t>ソウダン</t>
    </rPh>
    <rPh sb="4" eb="6">
      <t>シドウ</t>
    </rPh>
    <rPh sb="6" eb="9">
      <t>センモンイン</t>
    </rPh>
    <phoneticPr fontId="2"/>
  </si>
  <si>
    <t>保育士</t>
    <rPh sb="0" eb="3">
      <t>ホイクシ</t>
    </rPh>
    <phoneticPr fontId="2"/>
  </si>
  <si>
    <t>介護士</t>
    <rPh sb="0" eb="2">
      <t>カイゴ</t>
    </rPh>
    <rPh sb="2" eb="3">
      <t>シ</t>
    </rPh>
    <phoneticPr fontId="2"/>
  </si>
  <si>
    <t>教員（小中高）</t>
    <rPh sb="0" eb="2">
      <t>キョウイン</t>
    </rPh>
    <rPh sb="3" eb="6">
      <t>ショウチュウコウ</t>
    </rPh>
    <phoneticPr fontId="2"/>
  </si>
  <si>
    <t>塾講師</t>
    <rPh sb="0" eb="3">
      <t>ジュクコウシ</t>
    </rPh>
    <phoneticPr fontId="2"/>
  </si>
  <si>
    <t>通訳</t>
    <rPh sb="0" eb="2">
      <t>ツウヤク</t>
    </rPh>
    <phoneticPr fontId="2"/>
  </si>
  <si>
    <t>Q46</t>
    <phoneticPr fontId="2"/>
  </si>
  <si>
    <t>仕事上のイベント（離職、入職）</t>
    <rPh sb="0" eb="3">
      <t>シゴトジョウ</t>
    </rPh>
    <phoneticPr fontId="2"/>
  </si>
  <si>
    <t>仕事上のイベント（転勤、雇用形態の変更など）</t>
    <rPh sb="0" eb="3">
      <t>シゴトジョウ</t>
    </rPh>
    <rPh sb="9" eb="11">
      <t>テンキン</t>
    </rPh>
    <rPh sb="12" eb="14">
      <t>コヨウ</t>
    </rPh>
    <rPh sb="14" eb="16">
      <t>ケイタイ</t>
    </rPh>
    <rPh sb="17" eb="19">
      <t>ヘンコウ</t>
    </rPh>
    <phoneticPr fontId="2"/>
  </si>
  <si>
    <t>勤務場所</t>
    <rPh sb="0" eb="2">
      <t>キンム</t>
    </rPh>
    <rPh sb="2" eb="4">
      <t>バショ</t>
    </rPh>
    <phoneticPr fontId="2"/>
  </si>
  <si>
    <t>テレワークの時間</t>
    <rPh sb="6" eb="8">
      <t>ジカン</t>
    </rPh>
    <phoneticPr fontId="2"/>
  </si>
  <si>
    <t>仕事の割合</t>
    <rPh sb="0" eb="2">
      <t>シゴト</t>
    </rPh>
    <rPh sb="3" eb="5">
      <t>ワリアイ</t>
    </rPh>
    <phoneticPr fontId="2"/>
  </si>
  <si>
    <t>副業実施有無</t>
    <rPh sb="0" eb="2">
      <t>フクギョウ</t>
    </rPh>
    <rPh sb="2" eb="4">
      <t>ジッシ</t>
    </rPh>
    <rPh sb="4" eb="6">
      <t>ウム</t>
    </rPh>
    <phoneticPr fontId="2"/>
  </si>
  <si>
    <t>収入が二番目に多い副業</t>
    <rPh sb="0" eb="2">
      <t>シュウニュウ</t>
    </rPh>
    <rPh sb="3" eb="6">
      <t>ニバンメ</t>
    </rPh>
    <rPh sb="7" eb="8">
      <t>オオ</t>
    </rPh>
    <rPh sb="9" eb="11">
      <t>フクギョウ</t>
    </rPh>
    <phoneticPr fontId="2"/>
  </si>
  <si>
    <t>初職・前職のこと</t>
    <rPh sb="0" eb="1">
      <t>ショ</t>
    </rPh>
    <rPh sb="1" eb="2">
      <t>ショク</t>
    </rPh>
    <rPh sb="3" eb="5">
      <t>ゼンショク</t>
    </rPh>
    <phoneticPr fontId="6"/>
  </si>
  <si>
    <t>Q83
Q84</t>
    <phoneticPr fontId="2"/>
  </si>
  <si>
    <t>初職・前職のこと</t>
    <rPh sb="0" eb="1">
      <t>ショ</t>
    </rPh>
    <rPh sb="1" eb="2">
      <t>ショク</t>
    </rPh>
    <rPh sb="3" eb="5">
      <t>ゼンショク</t>
    </rPh>
    <phoneticPr fontId="2"/>
  </si>
  <si>
    <t>これまでのこと、今後の就業意向など</t>
    <rPh sb="8" eb="10">
      <t>コンゴ</t>
    </rPh>
    <rPh sb="11" eb="13">
      <t>シュウギョウ</t>
    </rPh>
    <rPh sb="13" eb="15">
      <t>イコウ</t>
    </rPh>
    <phoneticPr fontId="2"/>
  </si>
  <si>
    <t>現在学生の人対象の設問</t>
    <rPh sb="0" eb="2">
      <t>ゲンザイ</t>
    </rPh>
    <rPh sb="2" eb="4">
      <t>ガクセイ</t>
    </rPh>
    <rPh sb="5" eb="6">
      <t>ジン</t>
    </rPh>
    <rPh sb="6" eb="8">
      <t>タイショウ</t>
    </rPh>
    <rPh sb="9" eb="11">
      <t>セツモン</t>
    </rPh>
    <phoneticPr fontId="6"/>
  </si>
  <si>
    <t>幸福度</t>
    <phoneticPr fontId="2"/>
  </si>
  <si>
    <t>聴取有無</t>
    <rPh sb="0" eb="2">
      <t>チョウシュ</t>
    </rPh>
    <rPh sb="2" eb="4">
      <t>ウム</t>
    </rPh>
    <phoneticPr fontId="2"/>
  </si>
  <si>
    <t>継続サンプル</t>
    <rPh sb="0" eb="2">
      <t>ケイゾク</t>
    </rPh>
    <phoneticPr fontId="2"/>
  </si>
  <si>
    <t>追加サンプル</t>
    <rPh sb="0" eb="2">
      <t>ツイカ</t>
    </rPh>
    <phoneticPr fontId="2"/>
  </si>
  <si>
    <t>Q5=9,12</t>
  </si>
  <si>
    <t>Q5=12</t>
  </si>
  <si>
    <t>Q5=10</t>
  </si>
  <si>
    <t>Q5=11</t>
  </si>
  <si>
    <t>Q5=13</t>
  </si>
  <si>
    <t>Q5=14</t>
  </si>
  <si>
    <t>Q5=15</t>
  </si>
  <si>
    <r>
      <t>社会人になる前の学校の卒業年月／初職の入社・退職年月／前職の入退職年月</t>
    </r>
    <r>
      <rPr>
        <sz val="10"/>
        <rFont val="メイリオ"/>
        <family val="3"/>
        <charset val="128"/>
      </rPr>
      <t>／12月時点の勤務先への入社年月</t>
    </r>
    <rPh sb="0" eb="2">
      <t>シャカイ</t>
    </rPh>
    <rPh sb="2" eb="3">
      <t>ジン</t>
    </rPh>
    <rPh sb="6" eb="7">
      <t>マエ</t>
    </rPh>
    <rPh sb="8" eb="10">
      <t>ガッコウ</t>
    </rPh>
    <rPh sb="11" eb="13">
      <t>ソツギョウ</t>
    </rPh>
    <rPh sb="13" eb="15">
      <t>ネンゲツ</t>
    </rPh>
    <rPh sb="16" eb="17">
      <t>ショ</t>
    </rPh>
    <rPh sb="17" eb="18">
      <t>ショク</t>
    </rPh>
    <rPh sb="19" eb="21">
      <t>ニュウシャ</t>
    </rPh>
    <rPh sb="22" eb="24">
      <t>タイショク</t>
    </rPh>
    <rPh sb="24" eb="26">
      <t>ネンゲツ</t>
    </rPh>
    <rPh sb="38" eb="39">
      <t>ガツ</t>
    </rPh>
    <rPh sb="39" eb="41">
      <t>ジテン</t>
    </rPh>
    <rPh sb="42" eb="45">
      <t>キンムサキ</t>
    </rPh>
    <rPh sb="47" eb="49">
      <t>ニュウシャ</t>
    </rPh>
    <rPh sb="49" eb="51">
      <t>ネンゲツ</t>
    </rPh>
    <phoneticPr fontId="2"/>
  </si>
  <si>
    <t>＜年金制度＞</t>
    <rPh sb="1" eb="3">
      <t>ネンキン</t>
    </rPh>
    <rPh sb="3" eb="5">
      <t>セイド</t>
    </rPh>
    <phoneticPr fontId="2"/>
  </si>
  <si>
    <t>※年金制度とは、加入者が一定期間保険料を支払った場合、特定の年齢から特定月に一定額の給付を支給される制度です。</t>
    <rPh sb="1" eb="3">
      <t>ネンキン</t>
    </rPh>
    <rPh sb="3" eb="5">
      <t>セイド</t>
    </rPh>
    <rPh sb="8" eb="11">
      <t>カニュウシャ</t>
    </rPh>
    <rPh sb="12" eb="14">
      <t>イッテイ</t>
    </rPh>
    <rPh sb="14" eb="16">
      <t>キカン</t>
    </rPh>
    <rPh sb="16" eb="19">
      <t>ホケンリョウ</t>
    </rPh>
    <rPh sb="20" eb="22">
      <t>シハラ</t>
    </rPh>
    <rPh sb="24" eb="26">
      <t>バアイ</t>
    </rPh>
    <rPh sb="27" eb="29">
      <t>トクテイ</t>
    </rPh>
    <rPh sb="30" eb="32">
      <t>ネンレイ</t>
    </rPh>
    <rPh sb="34" eb="36">
      <t>トクテイ</t>
    </rPh>
    <rPh sb="36" eb="37">
      <t>ツキ</t>
    </rPh>
    <rPh sb="38" eb="40">
      <t>イッテイ</t>
    </rPh>
    <rPh sb="40" eb="41">
      <t>ガク</t>
    </rPh>
    <rPh sb="42" eb="44">
      <t>キュウフ</t>
    </rPh>
    <rPh sb="45" eb="47">
      <t>シキュウ</t>
    </rPh>
    <rPh sb="50" eb="52">
      <t>セイド</t>
    </rPh>
    <phoneticPr fontId="2"/>
  </si>
  <si>
    <t>＜雇用保険（失業保険）＞</t>
    <rPh sb="1" eb="3">
      <t>コヨウ</t>
    </rPh>
    <rPh sb="3" eb="5">
      <t>ホケン</t>
    </rPh>
    <phoneticPr fontId="2"/>
  </si>
  <si>
    <t>家事・育児</t>
    <rPh sb="0" eb="2">
      <t>カジ</t>
    </rPh>
    <rPh sb="3" eb="5">
      <t>イクジ</t>
    </rPh>
    <phoneticPr fontId="2"/>
  </si>
  <si>
    <t>事務・受付・コールスタッフ</t>
    <rPh sb="0" eb="2">
      <t>ジム</t>
    </rPh>
    <rPh sb="3" eb="5">
      <t>ウケツケ</t>
    </rPh>
    <phoneticPr fontId="2"/>
  </si>
  <si>
    <t>表示しない</t>
    <rPh sb="0" eb="2">
      <t>ヒョウジ</t>
    </rPh>
    <phoneticPr fontId="2"/>
  </si>
  <si>
    <t>表示なし</t>
    <rPh sb="0" eb="2">
      <t>ヒョウジ</t>
    </rPh>
    <phoneticPr fontId="2"/>
  </si>
  <si>
    <t>追加（ALL）</t>
    <rPh sb="0" eb="2">
      <t>ツイカ</t>
    </rPh>
    <phoneticPr fontId="2"/>
  </si>
  <si>
    <t>追加（ALL）</t>
    <phoneticPr fontId="2"/>
  </si>
  <si>
    <t>※選択肢は大分類毎に表示され、細かく224個に分類されています。
あなたの仕事にもっとも近いものを1つ選択し、画面下部の「次のページ」ボタンを押してお進みください。</t>
    <phoneticPr fontId="2"/>
  </si>
  <si>
    <t>全員（ALL）</t>
    <rPh sb="0" eb="2">
      <t>ゼンイン</t>
    </rPh>
    <phoneticPr fontId="2"/>
  </si>
  <si>
    <t>（回答は1つ）</t>
    <phoneticPr fontId="2"/>
  </si>
  <si>
    <t>（回答は1つ）</t>
    <phoneticPr fontId="2"/>
  </si>
  <si>
    <t>進路選択にかかわる取り組み</t>
    <rPh sb="0" eb="2">
      <t>シンロ</t>
    </rPh>
    <rPh sb="2" eb="4">
      <t>センタク</t>
    </rPh>
    <rPh sb="9" eb="10">
      <t>ト</t>
    </rPh>
    <rPh sb="11" eb="12">
      <t>ク</t>
    </rPh>
    <phoneticPr fontId="2"/>
  </si>
  <si>
    <t>在学中の人（Q5=9-15）</t>
    <phoneticPr fontId="2"/>
  </si>
  <si>
    <t>在学中の人（Q5=9-15）</t>
    <phoneticPr fontId="2"/>
  </si>
  <si>
    <t>1</t>
    <phoneticPr fontId="2"/>
  </si>
  <si>
    <t>MA</t>
    <phoneticPr fontId="2"/>
  </si>
  <si>
    <t>インターンシップ（5日未満）</t>
  </si>
  <si>
    <t>インターンシップ（5日以上14日未満）</t>
  </si>
  <si>
    <t>インターンシップ（14日以上）</t>
  </si>
  <si>
    <t>キャリア形成に関するカリキュラム・授業・講座</t>
  </si>
  <si>
    <t>海外への留学</t>
  </si>
  <si>
    <t>資格取得にむけた勉学</t>
  </si>
  <si>
    <t>ダブルスクール（在籍する大学等とは別の教育機関に通うこと）</t>
  </si>
  <si>
    <t>ボランティア</t>
  </si>
  <si>
    <t>どれも取り組んでいない</t>
    <phoneticPr fontId="2"/>
  </si>
  <si>
    <t>※手待ち時間とは、作業をしているわけではないものの、指示があれば、あるいは仕事しなければならない状況に至った場合には、すぐに作業をすることができるよう待機している時間をいいます（例：上司の決裁や指示待ち、タクシー運転手の客待ち、宅配業務における荷物の到着待ちなど）。</t>
    <rPh sb="37" eb="39">
      <t>シゴト</t>
    </rPh>
    <rPh sb="62" eb="64">
      <t>サギョウ</t>
    </rPh>
    <rPh sb="114" eb="116">
      <t>タクハイ</t>
    </rPh>
    <rPh sb="116" eb="118">
      <t>ギョウム</t>
    </rPh>
    <rPh sb="122" eb="124">
      <t>ニモツ</t>
    </rPh>
    <rPh sb="125" eb="127">
      <t>トウチャク</t>
    </rPh>
    <rPh sb="127" eb="128">
      <t>マ</t>
    </rPh>
    <phoneticPr fontId="2"/>
  </si>
  <si>
    <t>軽作業（清掃、梱包・工場での作業など）</t>
    <rPh sb="0" eb="3">
      <t>ケイサギョウ</t>
    </rPh>
    <phoneticPr fontId="2"/>
  </si>
  <si>
    <t>■現在１歳のお子さまをお持ちの方に、そのお子さまを出産された前後のことをおたずねします。</t>
    <rPh sb="1" eb="3">
      <t>ゲンザイ</t>
    </rPh>
    <rPh sb="4" eb="5">
      <t>サイ</t>
    </rPh>
    <rPh sb="7" eb="8">
      <t>コ</t>
    </rPh>
    <rPh sb="12" eb="13">
      <t>モ</t>
    </rPh>
    <rPh sb="15" eb="16">
      <t>カタ</t>
    </rPh>
    <rPh sb="21" eb="22">
      <t>コ</t>
    </rPh>
    <rPh sb="25" eb="27">
      <t>シュッサン</t>
    </rPh>
    <rPh sb="30" eb="32">
      <t>ゼンゴ</t>
    </rPh>
    <phoneticPr fontId="2"/>
  </si>
  <si>
    <r>
      <rPr>
        <sz val="9"/>
        <color rgb="FFFF0000"/>
        <rFont val="メイリオ"/>
        <family val="3"/>
        <charset val="128"/>
      </rPr>
      <t>現在１歳のお子さま</t>
    </r>
    <r>
      <rPr>
        <sz val="9"/>
        <rFont val="メイリオ"/>
        <family val="3"/>
        <charset val="128"/>
      </rPr>
      <t xml:space="preserve">をお持ちになったときの、あなたのお仕事についておたずねします。各時期における、あなたのお仕事の状態について、あてはまるものを1つずつお選びください。
</t>
    </r>
    <r>
      <rPr>
        <sz val="9"/>
        <color rgb="FFFF0000"/>
        <rFont val="メイリオ"/>
        <family val="3"/>
        <charset val="128"/>
      </rPr>
      <t>※産前・産後休業や育児休業を取得中</t>
    </r>
    <r>
      <rPr>
        <sz val="9"/>
        <rFont val="メイリオ"/>
        <family val="3"/>
        <charset val="128"/>
      </rPr>
      <t>であった場合は、</t>
    </r>
    <r>
      <rPr>
        <sz val="9"/>
        <color theme="1"/>
        <rFont val="メイリオ"/>
        <family val="3"/>
        <charset val="128"/>
      </rPr>
      <t>当時の</t>
    </r>
    <r>
      <rPr>
        <sz val="9"/>
        <color rgb="FFFF0000"/>
        <rFont val="メイリオ"/>
        <family val="3"/>
        <charset val="128"/>
      </rPr>
      <t>勤め先の就業形態</t>
    </r>
    <r>
      <rPr>
        <sz val="9"/>
        <rFont val="メイリオ"/>
        <family val="3"/>
        <charset val="128"/>
      </rPr>
      <t>をお答えください。</t>
    </r>
    <rPh sb="0" eb="2">
      <t>ゲンザイ</t>
    </rPh>
    <rPh sb="3" eb="4">
      <t>サイ</t>
    </rPh>
    <rPh sb="6" eb="7">
      <t>コ</t>
    </rPh>
    <rPh sb="11" eb="12">
      <t>モ</t>
    </rPh>
    <rPh sb="26" eb="28">
      <t>シゴト</t>
    </rPh>
    <rPh sb="40" eb="43">
      <t>カクジキ</t>
    </rPh>
    <rPh sb="53" eb="55">
      <t>シゴト</t>
    </rPh>
    <rPh sb="56" eb="58">
      <t>ジョウタイ</t>
    </rPh>
    <rPh sb="76" eb="77">
      <t>エラ</t>
    </rPh>
    <rPh sb="85" eb="87">
      <t>サンゼン</t>
    </rPh>
    <rPh sb="88" eb="90">
      <t>サンゴ</t>
    </rPh>
    <rPh sb="90" eb="92">
      <t>キュウギョウ</t>
    </rPh>
    <rPh sb="93" eb="95">
      <t>イクジ</t>
    </rPh>
    <rPh sb="95" eb="97">
      <t>キュウギョウ</t>
    </rPh>
    <rPh sb="98" eb="100">
      <t>シュトク</t>
    </rPh>
    <rPh sb="100" eb="101">
      <t>チュウ</t>
    </rPh>
    <rPh sb="105" eb="107">
      <t>バアイ</t>
    </rPh>
    <rPh sb="109" eb="111">
      <t>トウジ</t>
    </rPh>
    <rPh sb="112" eb="113">
      <t>ツト</t>
    </rPh>
    <rPh sb="114" eb="115">
      <t>サキ</t>
    </rPh>
    <rPh sb="116" eb="118">
      <t>シュウギョウ</t>
    </rPh>
    <rPh sb="118" eb="120">
      <t>ケイタイ</t>
    </rPh>
    <rPh sb="122" eb="123">
      <t>コタ</t>
    </rPh>
    <phoneticPr fontId="2"/>
  </si>
  <si>
    <r>
      <rPr>
        <sz val="9"/>
        <color rgb="FFFF0000"/>
        <rFont val="メイリオ"/>
        <family val="3"/>
        <charset val="128"/>
      </rPr>
      <t>現在１歳のお子さま</t>
    </r>
    <r>
      <rPr>
        <sz val="9"/>
        <rFont val="メイリオ"/>
        <family val="3"/>
        <charset val="128"/>
      </rPr>
      <t>について</t>
    </r>
    <rPh sb="0" eb="2">
      <t>ゲンザイ</t>
    </rPh>
    <rPh sb="3" eb="4">
      <t>サイ</t>
    </rPh>
    <phoneticPr fontId="2"/>
  </si>
  <si>
    <r>
      <rPr>
        <sz val="9"/>
        <color rgb="FFFF0000"/>
        <rFont val="メイリオ"/>
        <family val="3"/>
        <charset val="128"/>
      </rPr>
      <t>現在１歳のお子さま</t>
    </r>
    <r>
      <rPr>
        <sz val="9"/>
        <rFont val="メイリオ"/>
        <family val="3"/>
        <charset val="128"/>
      </rPr>
      <t>をお持ちになったときに、以下の制度を利用しましたか。あてはまるもの</t>
    </r>
    <r>
      <rPr>
        <sz val="9"/>
        <color rgb="FFFF0000"/>
        <rFont val="メイリオ"/>
        <family val="3"/>
        <charset val="128"/>
      </rPr>
      <t>すべて</t>
    </r>
    <r>
      <rPr>
        <sz val="9"/>
        <rFont val="メイリオ"/>
        <family val="3"/>
        <charset val="128"/>
      </rPr>
      <t>お選びください。</t>
    </r>
    <rPh sb="0" eb="2">
      <t>ゲンザイ</t>
    </rPh>
    <rPh sb="3" eb="4">
      <t>サイ</t>
    </rPh>
    <rPh sb="11" eb="12">
      <t>モ</t>
    </rPh>
    <rPh sb="21" eb="23">
      <t>イカ</t>
    </rPh>
    <rPh sb="24" eb="26">
      <t>セイド</t>
    </rPh>
    <rPh sb="27" eb="29">
      <t>リヨウ</t>
    </rPh>
    <rPh sb="46" eb="47">
      <t>エラ</t>
    </rPh>
    <phoneticPr fontId="2"/>
  </si>
  <si>
    <t>現１歳児出産前後の就業状況</t>
    <rPh sb="0" eb="1">
      <t>ゲン</t>
    </rPh>
    <rPh sb="2" eb="3">
      <t>サイ</t>
    </rPh>
    <rPh sb="3" eb="4">
      <t>ジ</t>
    </rPh>
    <rPh sb="4" eb="6">
      <t>シュッサン</t>
    </rPh>
    <rPh sb="6" eb="8">
      <t>ゼンゴ</t>
    </rPh>
    <rPh sb="9" eb="11">
      <t>シュウギョウ</t>
    </rPh>
    <rPh sb="11" eb="13">
      <t>ジョウキョウ</t>
    </rPh>
    <phoneticPr fontId="2"/>
  </si>
  <si>
    <t>現１歳出産時に利用した制度</t>
    <rPh sb="0" eb="1">
      <t>ゲン</t>
    </rPh>
    <rPh sb="2" eb="3">
      <t>サイ</t>
    </rPh>
    <rPh sb="3" eb="5">
      <t>シュッサン</t>
    </rPh>
    <rPh sb="5" eb="6">
      <t>トキ</t>
    </rPh>
    <rPh sb="7" eb="9">
      <t>リヨウ</t>
    </rPh>
    <rPh sb="11" eb="13">
      <t>セイド</t>
    </rPh>
    <phoneticPr fontId="2"/>
  </si>
  <si>
    <t>上記と同じ</t>
    <rPh sb="0" eb="2">
      <t>ジョウキ</t>
    </rPh>
    <rPh sb="3" eb="4">
      <t>オナ</t>
    </rPh>
    <phoneticPr fontId="2"/>
  </si>
  <si>
    <t>1歳の子どもを持つ女性(Q1=2 &amp; Q10=1＆Q12いずれか=1）</t>
    <rPh sb="1" eb="2">
      <t>サイ</t>
    </rPh>
    <rPh sb="3" eb="4">
      <t>コ</t>
    </rPh>
    <rPh sb="7" eb="8">
      <t>モ</t>
    </rPh>
    <rPh sb="9" eb="11">
      <t>ジョセイ</t>
    </rPh>
    <phoneticPr fontId="2"/>
  </si>
  <si>
    <t>あなたはこのアンケートの質問で下記の通りお答えになりました。
＜学校を卒業後、初めて就職した勤務先＞
・就業形態：○○
・業種：○○
・職種：○○</t>
    <rPh sb="12" eb="14">
      <t>シツモン</t>
    </rPh>
    <rPh sb="15" eb="17">
      <t>カキ</t>
    </rPh>
    <rPh sb="18" eb="19">
      <t>トオ</t>
    </rPh>
    <rPh sb="21" eb="22">
      <t>コタ</t>
    </rPh>
    <rPh sb="52" eb="54">
      <t>シュウギョウ</t>
    </rPh>
    <rPh sb="54" eb="56">
      <t>ケイタイ</t>
    </rPh>
    <rPh sb="61" eb="63">
      <t>ギョウシュ</t>
    </rPh>
    <rPh sb="68" eb="70">
      <t>ショクシュ</t>
    </rPh>
    <phoneticPr fontId="2"/>
  </si>
  <si>
    <t>あなたはこのアンケートの質問で下記の通りお答えになりました。
＜前の勤務先＞
・就業形態：○○
・業種：○○
・職種：○○</t>
    <rPh sb="12" eb="14">
      <t>シツモン</t>
    </rPh>
    <rPh sb="15" eb="17">
      <t>カキ</t>
    </rPh>
    <rPh sb="18" eb="19">
      <t>トオ</t>
    </rPh>
    <rPh sb="21" eb="22">
      <t>コタ</t>
    </rPh>
    <rPh sb="32" eb="33">
      <t>マエ</t>
    </rPh>
    <rPh sb="34" eb="37">
      <t>キンムサキ</t>
    </rPh>
    <rPh sb="40" eb="42">
      <t>シュウギョウ</t>
    </rPh>
    <rPh sb="42" eb="44">
      <t>ケイタイ</t>
    </rPh>
    <rPh sb="49" eb="51">
      <t>ギョウシュ</t>
    </rPh>
    <rPh sb="56" eb="58">
      <t>ショクシュ</t>
    </rPh>
    <phoneticPr fontId="2"/>
  </si>
  <si>
    <t>あなたはこのアンケートの質問で下記の通りお答えになりました。
＜現在（昨年12月時点）の勤務先＞
・就業形態：○○
・業種：○○
・職種：○○</t>
    <rPh sb="12" eb="14">
      <t>シツモン</t>
    </rPh>
    <rPh sb="15" eb="17">
      <t>カキ</t>
    </rPh>
    <rPh sb="18" eb="19">
      <t>トオ</t>
    </rPh>
    <rPh sb="21" eb="22">
      <t>コタ</t>
    </rPh>
    <rPh sb="50" eb="52">
      <t>シュウギョウ</t>
    </rPh>
    <rPh sb="52" eb="54">
      <t>ケイタイ</t>
    </rPh>
    <rPh sb="59" eb="61">
      <t>ギョウシュ</t>
    </rPh>
    <rPh sb="66" eb="68">
      <t>ショクシュ</t>
    </rPh>
    <phoneticPr fontId="2"/>
  </si>
  <si>
    <t>1～5歳までの子どもを持つ女性(Q1=2&amp; Q10=1&amp;Q12いずれか=1-5）</t>
    <phoneticPr fontId="2"/>
  </si>
  <si>
    <t>048</t>
    <phoneticPr fontId="2"/>
  </si>
  <si>
    <t>044</t>
  </si>
  <si>
    <t>102</t>
    <phoneticPr fontId="6"/>
  </si>
  <si>
    <t>043</t>
  </si>
  <si>
    <t>101</t>
    <phoneticPr fontId="6"/>
  </si>
  <si>
    <t>040</t>
    <phoneticPr fontId="6"/>
  </si>
  <si>
    <t>商品訪問販売従事者</t>
    <phoneticPr fontId="2"/>
  </si>
  <si>
    <t>レジ</t>
    <phoneticPr fontId="6"/>
  </si>
  <si>
    <t>098</t>
    <phoneticPr fontId="6"/>
  </si>
  <si>
    <t>配達、倉庫作業、その他</t>
    <phoneticPr fontId="2"/>
  </si>
  <si>
    <t>039</t>
    <phoneticPr fontId="6"/>
  </si>
  <si>
    <t xml:space="preserve"> 清掃</t>
    <phoneticPr fontId="2"/>
  </si>
  <si>
    <t>038</t>
    <phoneticPr fontId="6"/>
  </si>
  <si>
    <t>キーパンチャー、パソコン、オペレーターなど</t>
    <phoneticPr fontId="6"/>
  </si>
  <si>
    <t>097</t>
    <phoneticPr fontId="6"/>
  </si>
  <si>
    <t>095</t>
  </si>
  <si>
    <t>035</t>
  </si>
  <si>
    <t>094</t>
  </si>
  <si>
    <t>034</t>
    <phoneticPr fontId="6"/>
  </si>
  <si>
    <t>093</t>
  </si>
  <si>
    <t xml:space="preserve">       生産工程作業者</t>
    <phoneticPr fontId="6"/>
  </si>
  <si>
    <t>092</t>
  </si>
  <si>
    <t>食料品・日用品の製造・</t>
    <phoneticPr fontId="6"/>
  </si>
  <si>
    <t>033</t>
    <phoneticPr fontId="6"/>
  </si>
  <si>
    <t>091</t>
  </si>
  <si>
    <t>032</t>
  </si>
  <si>
    <t>090</t>
  </si>
  <si>
    <t>031</t>
  </si>
  <si>
    <t>030</t>
  </si>
  <si>
    <t>029</t>
    <phoneticPr fontId="6"/>
  </si>
  <si>
    <t xml:space="preserve">       郵便配達など</t>
    <phoneticPr fontId="6"/>
  </si>
  <si>
    <t>084</t>
    <phoneticPr fontId="6"/>
  </si>
  <si>
    <t>鉄道運転従事者、電話交換手、</t>
    <phoneticPr fontId="6"/>
  </si>
  <si>
    <t>028</t>
    <phoneticPr fontId="6"/>
  </si>
  <si>
    <t>027</t>
  </si>
  <si>
    <t>082</t>
    <phoneticPr fontId="6"/>
  </si>
  <si>
    <t>026</t>
  </si>
  <si>
    <t>025</t>
  </si>
  <si>
    <t>024</t>
  </si>
  <si>
    <t>023</t>
    <phoneticPr fontId="6"/>
  </si>
  <si>
    <t>ドライバー</t>
    <phoneticPr fontId="6"/>
  </si>
  <si>
    <t>078</t>
  </si>
  <si>
    <t>077</t>
  </si>
  <si>
    <t xml:space="preserve">   林業・漁業作業者</t>
    <phoneticPr fontId="6"/>
  </si>
  <si>
    <t>076</t>
  </si>
  <si>
    <t>022</t>
    <phoneticPr fontId="6"/>
  </si>
  <si>
    <t>警備、守衛など</t>
    <phoneticPr fontId="2"/>
  </si>
  <si>
    <t>021</t>
    <phoneticPr fontId="6"/>
  </si>
  <si>
    <t>自衛官、警察官</t>
    <phoneticPr fontId="6"/>
  </si>
  <si>
    <t>020</t>
    <phoneticPr fontId="6"/>
  </si>
  <si>
    <t>071</t>
    <phoneticPr fontId="6"/>
  </si>
  <si>
    <t>019</t>
  </si>
  <si>
    <t>018</t>
  </si>
  <si>
    <t>017</t>
  </si>
  <si>
    <t>016</t>
    <phoneticPr fontId="6"/>
  </si>
  <si>
    <t>015</t>
    <phoneticPr fontId="6"/>
  </si>
  <si>
    <t>066</t>
  </si>
  <si>
    <t>施設管理サービス</t>
    <phoneticPr fontId="6"/>
  </si>
  <si>
    <t>065</t>
  </si>
  <si>
    <t>014</t>
  </si>
  <si>
    <t>013</t>
  </si>
  <si>
    <t>012</t>
  </si>
  <si>
    <t>011</t>
  </si>
  <si>
    <t>010</t>
    <phoneticPr fontId="6"/>
  </si>
  <si>
    <t>その他調理職、バーテンダー</t>
    <phoneticPr fontId="6"/>
  </si>
  <si>
    <t>009</t>
  </si>
  <si>
    <t>008</t>
  </si>
  <si>
    <t>007</t>
  </si>
  <si>
    <t>006</t>
    <phoneticPr fontId="6"/>
  </si>
  <si>
    <t>005</t>
  </si>
  <si>
    <t>004</t>
  </si>
  <si>
    <t>美容師</t>
    <phoneticPr fontId="2"/>
  </si>
  <si>
    <t>003</t>
    <phoneticPr fontId="6"/>
  </si>
  <si>
    <t>理容師</t>
    <phoneticPr fontId="2"/>
  </si>
  <si>
    <t>002</t>
    <phoneticPr fontId="6"/>
  </si>
  <si>
    <t>049</t>
    <phoneticPr fontId="6"/>
  </si>
  <si>
    <t>001</t>
    <phoneticPr fontId="6"/>
  </si>
  <si>
    <t>224</t>
    <phoneticPr fontId="6"/>
  </si>
  <si>
    <t>171</t>
    <phoneticPr fontId="2"/>
  </si>
  <si>
    <r>
      <t>e</t>
    </r>
    <r>
      <rPr>
        <sz val="9"/>
        <rFont val="ＭＳ Ｐゴシック"/>
        <family val="3"/>
        <charset val="128"/>
      </rPr>
      <t>ビジネスﾌﾟﾛﾃﾞｭｰｻｰ・ｲﾝｷｭﾍﾞｰﾀｰ</t>
    </r>
    <phoneticPr fontId="6"/>
  </si>
  <si>
    <t>インストラクター</t>
    <phoneticPr fontId="2"/>
  </si>
  <si>
    <t>セキュリティコンサルタント</t>
    <phoneticPr fontId="6"/>
  </si>
  <si>
    <t>WEBデザイナー</t>
    <phoneticPr fontId="6"/>
  </si>
  <si>
    <t>WEBプロデューサー・ディレクター</t>
    <phoneticPr fontId="6"/>
  </si>
  <si>
    <t>WEBマスター</t>
    <phoneticPr fontId="6"/>
  </si>
  <si>
    <t>ECコンサルタント</t>
    <phoneticPr fontId="6"/>
  </si>
  <si>
    <t>164</t>
    <phoneticPr fontId="6"/>
  </si>
  <si>
    <t xml:space="preserve"> 　　　スタイリスト、ソーイングスタッフなど）</t>
    <phoneticPr fontId="6"/>
  </si>
  <si>
    <t>ファッション関連職（パタンナー、</t>
    <phoneticPr fontId="6"/>
  </si>
  <si>
    <t>163</t>
  </si>
  <si>
    <t>ERPコンサルタント</t>
    <phoneticPr fontId="6"/>
  </si>
  <si>
    <t xml:space="preserve"> 　　　　　（製版、印刷技術、DTPオペレーター）</t>
    <phoneticPr fontId="6"/>
  </si>
  <si>
    <t>その他印刷関連専門職</t>
    <phoneticPr fontId="6"/>
  </si>
  <si>
    <t>ITコンサルタント</t>
    <phoneticPr fontId="6"/>
  </si>
  <si>
    <t>ローカライゼーションエンジニア</t>
    <phoneticPr fontId="6"/>
  </si>
  <si>
    <t>156</t>
  </si>
  <si>
    <t>155</t>
  </si>
  <si>
    <t>ゲームデザイナー</t>
    <phoneticPr fontId="6"/>
  </si>
  <si>
    <t>ネットワークエンジニア</t>
    <phoneticPr fontId="6"/>
  </si>
  <si>
    <t>205</t>
  </si>
  <si>
    <t>204</t>
  </si>
  <si>
    <t>研究開発（コンピュータ）</t>
    <phoneticPr fontId="6"/>
  </si>
  <si>
    <t>143</t>
    <phoneticPr fontId="6"/>
  </si>
  <si>
    <t>203</t>
  </si>
  <si>
    <t>202</t>
  </si>
  <si>
    <t>201</t>
  </si>
  <si>
    <t>200</t>
    <phoneticPr fontId="6"/>
  </si>
  <si>
    <t>199</t>
    <phoneticPr fontId="6"/>
  </si>
  <si>
    <t>198</t>
  </si>
  <si>
    <t>197</t>
  </si>
  <si>
    <t>135</t>
  </si>
  <si>
    <t>196</t>
  </si>
  <si>
    <t>134</t>
  </si>
  <si>
    <t>グラフィックデザイナー・エディトリアルデザイナー</t>
    <phoneticPr fontId="6"/>
  </si>
  <si>
    <t>195</t>
  </si>
  <si>
    <t>キャラクター、CGデザイナー</t>
    <phoneticPr fontId="6"/>
  </si>
  <si>
    <t>194</t>
    <phoneticPr fontId="6"/>
  </si>
  <si>
    <t>193</t>
    <phoneticPr fontId="6"/>
  </si>
  <si>
    <t>129</t>
    <phoneticPr fontId="6"/>
  </si>
  <si>
    <t>公認会計士、税理士など</t>
    <phoneticPr fontId="6"/>
  </si>
  <si>
    <t>192</t>
    <phoneticPr fontId="6"/>
  </si>
  <si>
    <t>経営関連専門職</t>
    <phoneticPr fontId="6"/>
  </si>
  <si>
    <t>191</t>
    <phoneticPr fontId="6"/>
  </si>
  <si>
    <t>127</t>
    <phoneticPr fontId="6"/>
  </si>
  <si>
    <t>190</t>
  </si>
  <si>
    <t>189</t>
  </si>
  <si>
    <t>188</t>
    <phoneticPr fontId="6"/>
  </si>
  <si>
    <t>社会福祉専門職</t>
    <phoneticPr fontId="6"/>
  </si>
  <si>
    <t>187</t>
  </si>
  <si>
    <t>マッサージ</t>
    <phoneticPr fontId="6"/>
  </si>
  <si>
    <t>186</t>
  </si>
  <si>
    <t>121</t>
  </si>
  <si>
    <t>栄養士</t>
    <phoneticPr fontId="6"/>
  </si>
  <si>
    <t>185</t>
    <phoneticPr fontId="6"/>
  </si>
  <si>
    <t>120</t>
  </si>
  <si>
    <t>その他の保健医療専門職</t>
    <phoneticPr fontId="6"/>
  </si>
  <si>
    <t>119</t>
  </si>
  <si>
    <t>118</t>
  </si>
  <si>
    <t>診療放射線技師、臨床検査技師、</t>
    <phoneticPr fontId="6"/>
  </si>
  <si>
    <t>184</t>
    <phoneticPr fontId="6"/>
  </si>
  <si>
    <t>医療技術者</t>
    <phoneticPr fontId="6"/>
  </si>
  <si>
    <t>183</t>
    <phoneticPr fontId="6"/>
  </si>
  <si>
    <t>182</t>
    <phoneticPr fontId="6"/>
  </si>
  <si>
    <t>181</t>
    <phoneticPr fontId="6"/>
  </si>
  <si>
    <t>180</t>
    <phoneticPr fontId="6"/>
  </si>
  <si>
    <t>111</t>
    <phoneticPr fontId="6"/>
  </si>
  <si>
    <t>179</t>
  </si>
  <si>
    <t>178</t>
  </si>
  <si>
    <t>177</t>
  </si>
  <si>
    <t>176</t>
  </si>
  <si>
    <t>175</t>
  </si>
  <si>
    <t>174</t>
  </si>
  <si>
    <t>173</t>
  </si>
  <si>
    <t>172</t>
    <phoneticPr fontId="6"/>
  </si>
  <si>
    <t>103</t>
    <phoneticPr fontId="6"/>
  </si>
  <si>
    <r>
      <rPr>
        <sz val="9"/>
        <color rgb="FFFF0000"/>
        <rFont val="メイリオ"/>
        <family val="3"/>
        <charset val="128"/>
      </rPr>
      <t>昨年12月時点</t>
    </r>
    <r>
      <rPr>
        <sz val="9"/>
        <rFont val="メイリオ"/>
        <family val="3"/>
        <charset val="128"/>
      </rPr>
      <t>の仕事における1回あたりの雇用契約期間をお選びください。</t>
    </r>
    <rPh sb="0" eb="2">
      <t>サクネン</t>
    </rPh>
    <rPh sb="4" eb="5">
      <t>ガツ</t>
    </rPh>
    <rPh sb="5" eb="7">
      <t>ジテン</t>
    </rPh>
    <rPh sb="8" eb="10">
      <t>シゴト</t>
    </rPh>
    <rPh sb="15" eb="16">
      <t>カイ</t>
    </rPh>
    <rPh sb="20" eb="22">
      <t>コヨウ</t>
    </rPh>
    <rPh sb="22" eb="24">
      <t>ケイヤク</t>
    </rPh>
    <rPh sb="24" eb="26">
      <t>キカン</t>
    </rPh>
    <rPh sb="28" eb="29">
      <t>エラ</t>
    </rPh>
    <phoneticPr fontId="2"/>
  </si>
  <si>
    <t>1か月以上6か月未満</t>
  </si>
  <si>
    <t>わからない</t>
    <phoneticPr fontId="2"/>
  </si>
  <si>
    <t>雇用契約期間</t>
    <rPh sb="0" eb="2">
      <t>コヨウ</t>
    </rPh>
    <rPh sb="2" eb="4">
      <t>ケイヤク</t>
    </rPh>
    <rPh sb="4" eb="6">
      <t>キカン</t>
    </rPh>
    <phoneticPr fontId="2"/>
  </si>
  <si>
    <r>
      <t>※雇用保険（失業保険）とは、加入者が失業した場合に、失業等給付が支給される制度です。</t>
    </r>
    <r>
      <rPr>
        <strike/>
        <sz val="9"/>
        <color rgb="FF00B050"/>
        <rFont val="メイリオ"/>
        <family val="3"/>
        <charset val="128"/>
      </rPr>
      <t/>
    </r>
    <phoneticPr fontId="2"/>
  </si>
  <si>
    <r>
      <rPr>
        <sz val="9"/>
        <color rgb="FFFF0000"/>
        <rFont val="メイリオ"/>
        <family val="3"/>
        <charset val="128"/>
      </rPr>
      <t>昨年12月時点</t>
    </r>
    <r>
      <rPr>
        <sz val="9"/>
        <rFont val="メイリオ"/>
        <family val="3"/>
        <charset val="128"/>
      </rPr>
      <t>の社会保障制度の加入、支払い、受給についておたずねします。あてはまるものを制度ごとにそれぞれお選びください。
昨年12月に働いていた方は、給与明細をご覧になり、健康保険・年金保険・雇用保険が天引きされているかを確認して、お答えください。</t>
    </r>
    <rPh sb="0" eb="2">
      <t>サクネン</t>
    </rPh>
    <rPh sb="4" eb="5">
      <t>ガツ</t>
    </rPh>
    <rPh sb="5" eb="7">
      <t>ジテン</t>
    </rPh>
    <rPh sb="8" eb="10">
      <t>シャカイ</t>
    </rPh>
    <rPh sb="10" eb="12">
      <t>ホショウ</t>
    </rPh>
    <rPh sb="12" eb="14">
      <t>セイド</t>
    </rPh>
    <rPh sb="15" eb="17">
      <t>カニュウ</t>
    </rPh>
    <rPh sb="18" eb="20">
      <t>シハライ</t>
    </rPh>
    <rPh sb="22" eb="24">
      <t>ジュキュウ</t>
    </rPh>
    <rPh sb="44" eb="46">
      <t>セイド</t>
    </rPh>
    <rPh sb="54" eb="55">
      <t>エラ</t>
    </rPh>
    <rPh sb="87" eb="89">
      <t>ケンコウ</t>
    </rPh>
    <rPh sb="89" eb="91">
      <t>ホケン</t>
    </rPh>
    <rPh sb="92" eb="94">
      <t>ネンキン</t>
    </rPh>
    <rPh sb="94" eb="96">
      <t>ホケン</t>
    </rPh>
    <phoneticPr fontId="2"/>
  </si>
  <si>
    <t>自由時間（自分のために使える時間、たとえば、趣味、運動、団らんなど）</t>
    <rPh sb="0" eb="2">
      <t>ジユウ</t>
    </rPh>
    <rPh sb="2" eb="4">
      <t>ジカン</t>
    </rPh>
    <rPh sb="5" eb="7">
      <t>ジブン</t>
    </rPh>
    <rPh sb="11" eb="12">
      <t>ツカ</t>
    </rPh>
    <rPh sb="14" eb="16">
      <t>ジカン</t>
    </rPh>
    <rPh sb="22" eb="24">
      <t>シュミ</t>
    </rPh>
    <rPh sb="25" eb="27">
      <t>ウンドウ</t>
    </rPh>
    <rPh sb="28" eb="29">
      <t>ダン</t>
    </rPh>
    <phoneticPr fontId="2"/>
  </si>
  <si>
    <t>結婚した（事実婚を含む）</t>
    <rPh sb="0" eb="2">
      <t>ケッコン</t>
    </rPh>
    <rPh sb="5" eb="8">
      <t>ジジツコン</t>
    </rPh>
    <rPh sb="9" eb="10">
      <t>フク</t>
    </rPh>
    <phoneticPr fontId="2"/>
  </si>
  <si>
    <t>※1時間の場合は「1時間0分」、30分の場合は「0時間30分」などと、時間と分、両方をお選びください。</t>
    <rPh sb="44" eb="45">
      <t>エラ</t>
    </rPh>
    <phoneticPr fontId="2"/>
  </si>
  <si>
    <t>備考欄に記載</t>
    <rPh sb="0" eb="2">
      <t>ビコウ</t>
    </rPh>
    <rPh sb="2" eb="3">
      <t>ラン</t>
    </rPh>
    <rPh sb="4" eb="6">
      <t>キサイ</t>
    </rPh>
    <phoneticPr fontId="2"/>
  </si>
  <si>
    <t>産前・産後休業制度（法定で決められた産後8週間までの休暇，誰でも取得できる休暇）</t>
    <rPh sb="0" eb="2">
      <t>サンゼン</t>
    </rPh>
    <rPh sb="3" eb="5">
      <t>サンゴ</t>
    </rPh>
    <rPh sb="5" eb="7">
      <t>キュウギョウ</t>
    </rPh>
    <rPh sb="7" eb="9">
      <t>セイド</t>
    </rPh>
    <rPh sb="10" eb="12">
      <t>ホウテイ</t>
    </rPh>
    <rPh sb="13" eb="14">
      <t>キ</t>
    </rPh>
    <rPh sb="18" eb="20">
      <t>サンゴ</t>
    </rPh>
    <rPh sb="21" eb="23">
      <t>シュウカン</t>
    </rPh>
    <rPh sb="26" eb="28">
      <t>キュウカ</t>
    </rPh>
    <rPh sb="29" eb="30">
      <t>ダレ</t>
    </rPh>
    <phoneticPr fontId="2"/>
  </si>
  <si>
    <t>育児休業制度（産後8週間を過ぎてから取得する休暇，取得要件を満たせば希望により取得できる休暇）</t>
    <rPh sb="0" eb="2">
      <t>イクジ</t>
    </rPh>
    <rPh sb="2" eb="4">
      <t>キュウギョウ</t>
    </rPh>
    <rPh sb="4" eb="6">
      <t>セイド</t>
    </rPh>
    <rPh sb="7" eb="9">
      <t>サンゴ</t>
    </rPh>
    <rPh sb="10" eb="12">
      <t>シュウカン</t>
    </rPh>
    <rPh sb="13" eb="14">
      <t>ス</t>
    </rPh>
    <rPh sb="18" eb="20">
      <t>シュトク</t>
    </rPh>
    <rPh sb="22" eb="24">
      <t>キュウカ</t>
    </rPh>
    <rPh sb="30" eb="31">
      <t>ミ</t>
    </rPh>
    <rPh sb="34" eb="36">
      <t>キボウ</t>
    </rPh>
    <rPh sb="39" eb="41">
      <t>シュトク</t>
    </rPh>
    <phoneticPr fontId="2"/>
  </si>
  <si>
    <t>1</t>
    <phoneticPr fontId="2"/>
  </si>
  <si>
    <t>2</t>
    <phoneticPr fontId="2"/>
  </si>
  <si>
    <t>※昨年１年間で転職（仕事を辞めて別の仕事に就く）した方は、1,2の両方をお選びください。</t>
    <rPh sb="1" eb="3">
      <t>サクネン</t>
    </rPh>
    <rPh sb="4" eb="6">
      <t>ネンカン</t>
    </rPh>
    <rPh sb="7" eb="9">
      <t>テンショク</t>
    </rPh>
    <rPh sb="10" eb="12">
      <t>シゴト</t>
    </rPh>
    <rPh sb="13" eb="14">
      <t>ヤ</t>
    </rPh>
    <rPh sb="16" eb="17">
      <t>ベツ</t>
    </rPh>
    <rPh sb="18" eb="20">
      <t>シゴト</t>
    </rPh>
    <rPh sb="21" eb="22">
      <t>ツ</t>
    </rPh>
    <rPh sb="26" eb="27">
      <t>カタ</t>
    </rPh>
    <rPh sb="33" eb="35">
      <t>リョウホウ</t>
    </rPh>
    <rPh sb="37" eb="38">
      <t>エラ</t>
    </rPh>
    <phoneticPr fontId="2"/>
  </si>
  <si>
    <t>※昨年１年間で配偶者が転職（仕事を辞めて別の仕事に就く）した方は、3,4の両方をお選びください。</t>
    <rPh sb="1" eb="3">
      <t>サクネン</t>
    </rPh>
    <rPh sb="4" eb="6">
      <t>ネンカン</t>
    </rPh>
    <rPh sb="7" eb="10">
      <t>ハイグウシャ</t>
    </rPh>
    <rPh sb="11" eb="13">
      <t>テンショク</t>
    </rPh>
    <rPh sb="30" eb="31">
      <t>カタ</t>
    </rPh>
    <rPh sb="37" eb="39">
      <t>リョウホウ</t>
    </rPh>
    <rPh sb="41" eb="42">
      <t>エラ</t>
    </rPh>
    <phoneticPr fontId="2"/>
  </si>
  <si>
    <r>
      <rPr>
        <sz val="9"/>
        <color rgb="FFFF0000"/>
        <rFont val="メイリオ"/>
        <family val="3"/>
        <charset val="128"/>
      </rPr>
      <t>1歳～5歳のお子さまの中で「一番下」のお子さま</t>
    </r>
    <r>
      <rPr>
        <sz val="9"/>
        <rFont val="メイリオ"/>
        <family val="3"/>
        <charset val="128"/>
      </rPr>
      <t>について</t>
    </r>
    <rPh sb="11" eb="12">
      <t>ナカ</t>
    </rPh>
    <rPh sb="14" eb="16">
      <t>イチバン</t>
    </rPh>
    <rPh sb="16" eb="17">
      <t>シタ</t>
    </rPh>
    <phoneticPr fontId="2"/>
  </si>
  <si>
    <r>
      <rPr>
        <sz val="9"/>
        <color rgb="FFFF0000"/>
        <rFont val="メイリオ"/>
        <family val="3"/>
        <charset val="128"/>
      </rPr>
      <t>昨年12月時点</t>
    </r>
    <r>
      <rPr>
        <sz val="9"/>
        <rFont val="メイリオ"/>
        <family val="3"/>
        <charset val="128"/>
      </rPr>
      <t>の</t>
    </r>
    <r>
      <rPr>
        <u/>
        <sz val="9"/>
        <rFont val="メイリオ"/>
        <family val="3"/>
        <charset val="128"/>
      </rPr>
      <t>平均的な1日</t>
    </r>
    <r>
      <rPr>
        <b/>
        <sz val="9"/>
        <rFont val="メイリオ"/>
        <family val="3"/>
        <charset val="128"/>
      </rPr>
      <t>に</t>
    </r>
    <r>
      <rPr>
        <sz val="9"/>
        <rFont val="メイリオ"/>
        <family val="3"/>
        <charset val="128"/>
      </rPr>
      <t>おいて、以下のことに、どのくらい時間をかけていましたか。</t>
    </r>
    <rPh sb="0" eb="2">
      <t>サクネン</t>
    </rPh>
    <rPh sb="4" eb="5">
      <t>ガツ</t>
    </rPh>
    <rPh sb="5" eb="7">
      <t>ジテン</t>
    </rPh>
    <rPh sb="8" eb="11">
      <t>ヘイキンテキ</t>
    </rPh>
    <rPh sb="13" eb="14">
      <t>ニチ</t>
    </rPh>
    <rPh sb="19" eb="21">
      <t>イカ</t>
    </rPh>
    <rPh sb="31" eb="33">
      <t>ジカン</t>
    </rPh>
    <phoneticPr fontId="2"/>
  </si>
  <si>
    <r>
      <rPr>
        <sz val="9"/>
        <color rgb="FFFF0000"/>
        <rFont val="メイリオ"/>
        <family val="3"/>
        <charset val="128"/>
      </rPr>
      <t>昨年12月時点</t>
    </r>
    <r>
      <rPr>
        <sz val="9"/>
        <rFont val="メイリオ"/>
        <family val="3"/>
        <charset val="128"/>
      </rPr>
      <t>の</t>
    </r>
    <r>
      <rPr>
        <u/>
        <sz val="9"/>
        <rFont val="メイリオ"/>
        <family val="3"/>
        <charset val="128"/>
      </rPr>
      <t>平均的な1日</t>
    </r>
    <r>
      <rPr>
        <sz val="9"/>
        <rFont val="メイリオ"/>
        <family val="3"/>
        <charset val="128"/>
      </rPr>
      <t>において、以下のことに、どのくらい時間をかけていましたか。</t>
    </r>
    <rPh sb="0" eb="2">
      <t>サクネン</t>
    </rPh>
    <rPh sb="4" eb="5">
      <t>ガツ</t>
    </rPh>
    <rPh sb="5" eb="7">
      <t>ジテン</t>
    </rPh>
    <rPh sb="8" eb="11">
      <t>ヘイキンテキ</t>
    </rPh>
    <rPh sb="13" eb="14">
      <t>ニチ</t>
    </rPh>
    <rPh sb="19" eb="21">
      <t>イカ</t>
    </rPh>
    <rPh sb="31" eb="33">
      <t>ジカン</t>
    </rPh>
    <phoneticPr fontId="2"/>
  </si>
  <si>
    <t>（インターンシップ以外の）企業・地域社会・行政が参加しているカリキュラム・授業</t>
    <phoneticPr fontId="2"/>
  </si>
  <si>
    <r>
      <rPr>
        <sz val="9"/>
        <color rgb="FFFF0000"/>
        <rFont val="メイリオ"/>
        <family val="3"/>
        <charset val="128"/>
      </rPr>
      <t>前の勤務先</t>
    </r>
    <r>
      <rPr>
        <sz val="9"/>
        <rFont val="メイリオ"/>
        <family val="3"/>
        <charset val="128"/>
      </rPr>
      <t>では、
平均的な</t>
    </r>
    <r>
      <rPr>
        <sz val="9"/>
        <color rgb="FFFF0000"/>
        <rFont val="メイリオ"/>
        <family val="3"/>
        <charset val="128"/>
      </rPr>
      <t>1週間</t>
    </r>
    <r>
      <rPr>
        <sz val="9"/>
        <rFont val="メイリオ"/>
        <family val="3"/>
        <charset val="128"/>
      </rPr>
      <t xml:space="preserve">に○○日働き、
</t>
    </r>
    <r>
      <rPr>
        <sz val="9"/>
        <color rgb="FFFF0000"/>
        <rFont val="メイリオ"/>
        <family val="3"/>
        <charset val="128"/>
      </rPr>
      <t>1週間</t>
    </r>
    <r>
      <rPr>
        <sz val="9"/>
        <rFont val="メイリオ"/>
        <family val="3"/>
        <charset val="128"/>
      </rPr>
      <t>の労働時間は、○○時間
とお答えになりました。
間違いがなければ「次のページ」ボタンを押してください。
訂正がある場合は「戻る」ボタンを押して再度ご入力ください。</t>
    </r>
    <phoneticPr fontId="2"/>
  </si>
  <si>
    <r>
      <t>学校を卒業後、</t>
    </r>
    <r>
      <rPr>
        <sz val="9"/>
        <color rgb="FFFF0000"/>
        <rFont val="メイリオ"/>
        <family val="3"/>
        <charset val="128"/>
      </rPr>
      <t>初めて就職した勤務先</t>
    </r>
    <r>
      <rPr>
        <sz val="9"/>
        <rFont val="メイリオ"/>
        <family val="3"/>
        <charset val="128"/>
      </rPr>
      <t>での職種は何でしたか。</t>
    </r>
    <rPh sb="0" eb="2">
      <t>ガッコウ</t>
    </rPh>
    <rPh sb="3" eb="6">
      <t>ソツギョウゴ</t>
    </rPh>
    <rPh sb="7" eb="8">
      <t>ハジ</t>
    </rPh>
    <rPh sb="10" eb="12">
      <t>シュウショク</t>
    </rPh>
    <rPh sb="14" eb="17">
      <t>キンムサキ</t>
    </rPh>
    <rPh sb="19" eb="21">
      <t>ショクシュ</t>
    </rPh>
    <rPh sb="22" eb="23">
      <t>ナン</t>
    </rPh>
    <phoneticPr fontId="2"/>
  </si>
  <si>
    <r>
      <t>学校を卒業後、</t>
    </r>
    <r>
      <rPr>
        <sz val="9"/>
        <color rgb="FFFF0000"/>
        <rFont val="メイリオ"/>
        <family val="3"/>
        <charset val="128"/>
      </rPr>
      <t>初めて就職した勤務先</t>
    </r>
    <r>
      <rPr>
        <sz val="9"/>
        <rFont val="メイリオ"/>
        <family val="3"/>
        <charset val="128"/>
      </rPr>
      <t>の従業員数（アルバイト・パートを含む人数）は</t>
    </r>
    <r>
      <rPr>
        <sz val="9"/>
        <color rgb="FFFF0000"/>
        <rFont val="メイリオ"/>
        <family val="3"/>
        <charset val="128"/>
      </rPr>
      <t>会社全体で</t>
    </r>
    <r>
      <rPr>
        <sz val="9"/>
        <rFont val="メイリオ"/>
        <family val="3"/>
        <charset val="128"/>
      </rPr>
      <t>どれくらいでしたか。</t>
    </r>
    <rPh sb="0" eb="2">
      <t>ガッコウ</t>
    </rPh>
    <rPh sb="3" eb="6">
      <t>ソツギョウゴ</t>
    </rPh>
    <rPh sb="7" eb="8">
      <t>ハジ</t>
    </rPh>
    <rPh sb="10" eb="12">
      <t>シュウショク</t>
    </rPh>
    <rPh sb="14" eb="17">
      <t>キンムサキ</t>
    </rPh>
    <rPh sb="39" eb="41">
      <t>カイシャ</t>
    </rPh>
    <rPh sb="41" eb="43">
      <t>ゼンタイ</t>
    </rPh>
    <phoneticPr fontId="2"/>
  </si>
  <si>
    <r>
      <rPr>
        <sz val="9"/>
        <color rgb="FFFF0000"/>
        <rFont val="メイリオ"/>
        <family val="3"/>
        <charset val="128"/>
      </rPr>
      <t>前の勤務先</t>
    </r>
    <r>
      <rPr>
        <sz val="9"/>
        <rFont val="メイリオ"/>
        <family val="3"/>
        <charset val="128"/>
      </rPr>
      <t>の働き方（就業形態）は、次のどれでしたか。</t>
    </r>
    <rPh sb="10" eb="12">
      <t>シュウギョウ</t>
    </rPh>
    <rPh sb="12" eb="14">
      <t>ケイタイ</t>
    </rPh>
    <phoneticPr fontId="2"/>
  </si>
  <si>
    <r>
      <rPr>
        <sz val="9"/>
        <color rgb="FFFF0000"/>
        <rFont val="メイリオ"/>
        <family val="3"/>
        <charset val="128"/>
      </rPr>
      <t>前の勤務先</t>
    </r>
    <r>
      <rPr>
        <sz val="9"/>
        <rFont val="メイリオ"/>
        <family val="3"/>
        <charset val="128"/>
      </rPr>
      <t>の業種は何ですか。</t>
    </r>
    <phoneticPr fontId="2"/>
  </si>
  <si>
    <r>
      <rPr>
        <sz val="9"/>
        <color rgb="FFFF0000"/>
        <rFont val="メイリオ"/>
        <family val="3"/>
        <charset val="128"/>
      </rPr>
      <t>週に</t>
    </r>
    <r>
      <rPr>
        <sz val="9"/>
        <rFont val="メイリオ"/>
        <family val="3"/>
        <charset val="128"/>
      </rPr>
      <t>　合計で(　　　　　)時間</t>
    </r>
    <phoneticPr fontId="2"/>
  </si>
  <si>
    <r>
      <rPr>
        <sz val="9"/>
        <color rgb="FFFF0000"/>
        <rFont val="メイリオ"/>
        <family val="3"/>
        <charset val="128"/>
      </rPr>
      <t>1歳～5歳のお子さまの中で「一番下」のお子さま</t>
    </r>
    <r>
      <rPr>
        <sz val="9"/>
        <rFont val="メイリオ"/>
        <family val="3"/>
        <charset val="128"/>
      </rPr>
      <t>をお持ちになったときの、あなたのお仕事についておたずねします。各時期における、あなたのお仕事の状態について、あてはまるものを1つずつお選びください。
※</t>
    </r>
    <r>
      <rPr>
        <sz val="9"/>
        <color rgb="FFFF0000"/>
        <rFont val="メイリオ"/>
        <family val="3"/>
        <charset val="128"/>
      </rPr>
      <t>1歳以上のお子さまの中で一番下のお子さま</t>
    </r>
    <r>
      <rPr>
        <sz val="9"/>
        <rFont val="メイリオ"/>
        <family val="3"/>
        <charset val="128"/>
      </rPr>
      <t>に関してお答えください。
※</t>
    </r>
    <r>
      <rPr>
        <sz val="9"/>
        <color rgb="FFFF0000"/>
        <rFont val="メイリオ"/>
        <family val="3"/>
        <charset val="128"/>
      </rPr>
      <t>産前・産後休業や育児休業を取得中</t>
    </r>
    <r>
      <rPr>
        <sz val="9"/>
        <rFont val="メイリオ"/>
        <family val="3"/>
        <charset val="128"/>
      </rPr>
      <t>であった場合は、</t>
    </r>
    <r>
      <rPr>
        <sz val="9"/>
        <color theme="1"/>
        <rFont val="メイリオ"/>
        <family val="3"/>
        <charset val="128"/>
      </rPr>
      <t>当時の</t>
    </r>
    <r>
      <rPr>
        <sz val="9"/>
        <color rgb="FFFF0000"/>
        <rFont val="メイリオ"/>
        <family val="3"/>
        <charset val="128"/>
      </rPr>
      <t>勤め先の就業形態</t>
    </r>
    <r>
      <rPr>
        <sz val="9"/>
        <rFont val="メイリオ"/>
        <family val="3"/>
        <charset val="128"/>
      </rPr>
      <t>をお答えください。</t>
    </r>
    <rPh sb="11" eb="12">
      <t>ナカ</t>
    </rPh>
    <rPh sb="14" eb="16">
      <t>イチバン</t>
    </rPh>
    <rPh sb="16" eb="17">
      <t>シタ</t>
    </rPh>
    <rPh sb="20" eb="21">
      <t>コ</t>
    </rPh>
    <rPh sb="25" eb="26">
      <t>モ</t>
    </rPh>
    <rPh sb="40" eb="42">
      <t>シゴト</t>
    </rPh>
    <rPh sb="54" eb="57">
      <t>カクジキ</t>
    </rPh>
    <rPh sb="67" eb="69">
      <t>シゴト</t>
    </rPh>
    <rPh sb="70" eb="72">
      <t>ジョウタイ</t>
    </rPh>
    <rPh sb="90" eb="91">
      <t>エラ</t>
    </rPh>
    <rPh sb="111" eb="114">
      <t>イチバンシタ</t>
    </rPh>
    <rPh sb="116" eb="117">
      <t>コ</t>
    </rPh>
    <rPh sb="120" eb="121">
      <t>カン</t>
    </rPh>
    <rPh sb="124" eb="125">
      <t>コタ</t>
    </rPh>
    <rPh sb="133" eb="135">
      <t>サンゼン</t>
    </rPh>
    <rPh sb="136" eb="138">
      <t>サンゴ</t>
    </rPh>
    <rPh sb="138" eb="140">
      <t>キュウギョウ</t>
    </rPh>
    <rPh sb="141" eb="143">
      <t>イクジ</t>
    </rPh>
    <rPh sb="143" eb="145">
      <t>キュウギョウ</t>
    </rPh>
    <rPh sb="146" eb="148">
      <t>シュトク</t>
    </rPh>
    <rPh sb="148" eb="149">
      <t>チュウ</t>
    </rPh>
    <rPh sb="153" eb="155">
      <t>バアイ</t>
    </rPh>
    <rPh sb="157" eb="159">
      <t>トウジ</t>
    </rPh>
    <rPh sb="160" eb="161">
      <t>ツト</t>
    </rPh>
    <rPh sb="162" eb="163">
      <t>サキ</t>
    </rPh>
    <rPh sb="164" eb="166">
      <t>シュウギョウ</t>
    </rPh>
    <rPh sb="166" eb="168">
      <t>ケイタイ</t>
    </rPh>
    <rPh sb="170" eb="171">
      <t>コタ</t>
    </rPh>
    <phoneticPr fontId="2"/>
  </si>
  <si>
    <r>
      <t>子どもの</t>
    </r>
    <r>
      <rPr>
        <sz val="9"/>
        <color rgb="FFFF0000"/>
        <rFont val="メイリオ"/>
        <family val="3"/>
        <charset val="128"/>
      </rPr>
      <t>人数</t>
    </r>
    <r>
      <rPr>
        <sz val="9"/>
        <rFont val="メイリオ"/>
        <family val="3"/>
        <charset val="128"/>
      </rPr>
      <t xml:space="preserve">は○○（Q11回答）
第一子○○（Q12（1）回答）
第二子○○（Q12（2）回答）
第三子○○（Q12（3）回答）
・・・
とお答えになりました。
間違いがなければ「次のページ」ボタンを押してください。
訂正がある場合は「戻る」ボタンを押して再度ご入力ください。 </t>
    </r>
    <rPh sb="0" eb="1">
      <t>コ</t>
    </rPh>
    <rPh sb="4" eb="6">
      <t>ニンズウ</t>
    </rPh>
    <rPh sb="13" eb="15">
      <t>カイトウ</t>
    </rPh>
    <rPh sb="17" eb="18">
      <t>ダイ</t>
    </rPh>
    <rPh sb="18" eb="20">
      <t>イッシ</t>
    </rPh>
    <rPh sb="29" eb="31">
      <t>カイトウ</t>
    </rPh>
    <rPh sb="33" eb="34">
      <t>ダイ</t>
    </rPh>
    <rPh sb="34" eb="36">
      <t>ニシ</t>
    </rPh>
    <rPh sb="50" eb="51">
      <t>３</t>
    </rPh>
    <rPh sb="71" eb="72">
      <t>コタ</t>
    </rPh>
    <phoneticPr fontId="2"/>
  </si>
  <si>
    <t>※郵便貯金は銀行信託業、郵便保険は保険業、信書送達業は通信業</t>
    <rPh sb="6" eb="8">
      <t>ギンコウ</t>
    </rPh>
    <rPh sb="8" eb="10">
      <t>シンタク</t>
    </rPh>
    <rPh sb="10" eb="11">
      <t>ギョウ</t>
    </rPh>
    <rPh sb="17" eb="20">
      <t>ホケンギョウ</t>
    </rPh>
    <rPh sb="27" eb="30">
      <t>ツウシンギョウ</t>
    </rPh>
    <phoneticPr fontId="33"/>
  </si>
  <si>
    <t>1</t>
    <phoneticPr fontId="2"/>
  </si>
  <si>
    <t>2</t>
    <phoneticPr fontId="2"/>
  </si>
  <si>
    <t>3</t>
    <phoneticPr fontId="2"/>
  </si>
  <si>
    <t>4</t>
    <phoneticPr fontId="2"/>
  </si>
  <si>
    <r>
      <t>昨年12月時点、
平均的な</t>
    </r>
    <r>
      <rPr>
        <sz val="9"/>
        <color rgb="FFFF0000"/>
        <rFont val="メイリオ"/>
        <family val="3"/>
        <charset val="128"/>
      </rPr>
      <t>1週間</t>
    </r>
    <r>
      <rPr>
        <sz val="9"/>
        <rFont val="メイリオ"/>
        <family val="3"/>
        <charset val="128"/>
      </rPr>
      <t>のテレワークでの労働時間は、合計で○○時間
とお答えになりました。 
間違いがなければ「次のページ」ボタンを押してください。
訂正がある場合は「戻る」ボタンを押して再度ご入力ください。</t>
    </r>
    <phoneticPr fontId="2"/>
  </si>
  <si>
    <r>
      <rPr>
        <sz val="9"/>
        <color rgb="FFFF0000"/>
        <rFont val="ＭＳ Ｐゴシック"/>
        <family val="3"/>
        <charset val="128"/>
      </rPr>
      <t>昨年12月時点の仕事では</t>
    </r>
    <r>
      <rPr>
        <sz val="9"/>
        <rFont val="ＭＳ Ｐゴシック"/>
        <family val="3"/>
        <charset val="128"/>
      </rPr>
      <t>、
平均的な</t>
    </r>
    <r>
      <rPr>
        <sz val="9"/>
        <color rgb="FFFF0000"/>
        <rFont val="ＭＳ Ｐゴシック"/>
        <family val="3"/>
        <charset val="128"/>
      </rPr>
      <t>1週間に</t>
    </r>
    <r>
      <rPr>
        <sz val="9"/>
        <rFont val="ＭＳ Ｐゴシック"/>
        <family val="3"/>
        <charset val="128"/>
      </rPr>
      <t xml:space="preserve">○○日働き、
</t>
    </r>
    <r>
      <rPr>
        <sz val="9"/>
        <color rgb="FFFF0000"/>
        <rFont val="ＭＳ Ｐゴシック"/>
        <family val="3"/>
        <charset val="128"/>
      </rPr>
      <t>1週間</t>
    </r>
    <r>
      <rPr>
        <sz val="9"/>
        <rFont val="ＭＳ Ｐゴシック"/>
        <family val="3"/>
        <charset val="128"/>
      </rPr>
      <t>の労働時間は、○○時間
とお答えになりました。
間違いがなければ「次のページ」ボタンを押してください。
訂正がある場合は「戻る」ボタンを押して再度ご入力ください。</t>
    </r>
    <phoneticPr fontId="6"/>
  </si>
  <si>
    <r>
      <rPr>
        <sz val="9"/>
        <color rgb="FFFF0000"/>
        <rFont val="メイリオ"/>
        <family val="3"/>
        <charset val="128"/>
      </rPr>
      <t>1歳～5歳のお子さまの中で「一番下」のお子さま</t>
    </r>
    <r>
      <rPr>
        <sz val="9"/>
        <rFont val="メイリオ"/>
        <family val="3"/>
        <charset val="128"/>
      </rPr>
      <t>をお持ちになったときに、以下の制度を利用しましたか。あてはまるもの</t>
    </r>
    <r>
      <rPr>
        <sz val="9"/>
        <color rgb="FFFF0000"/>
        <rFont val="メイリオ"/>
        <family val="3"/>
        <charset val="128"/>
      </rPr>
      <t>すべて</t>
    </r>
    <r>
      <rPr>
        <sz val="9"/>
        <rFont val="メイリオ"/>
        <family val="3"/>
        <charset val="128"/>
      </rPr>
      <t>お選びください。
※</t>
    </r>
    <r>
      <rPr>
        <sz val="9"/>
        <color rgb="FFFF0000"/>
        <rFont val="メイリオ"/>
        <family val="3"/>
        <charset val="128"/>
      </rPr>
      <t>1歳以上のお子さまの中で一番下のお子さま</t>
    </r>
    <r>
      <rPr>
        <sz val="9"/>
        <rFont val="メイリオ"/>
        <family val="3"/>
        <charset val="128"/>
      </rPr>
      <t>に関してお答えください。</t>
    </r>
    <rPh sb="11" eb="12">
      <t>ナカ</t>
    </rPh>
    <rPh sb="25" eb="26">
      <t>モ</t>
    </rPh>
    <rPh sb="35" eb="37">
      <t>イカ</t>
    </rPh>
    <rPh sb="38" eb="40">
      <t>セイド</t>
    </rPh>
    <rPh sb="41" eb="43">
      <t>リヨウ</t>
    </rPh>
    <rPh sb="60" eb="61">
      <t>エラ</t>
    </rPh>
    <phoneticPr fontId="2"/>
  </si>
  <si>
    <t xml:space="preserve">＜社会人になる直前に卒業した学校の卒業年月＞
　卒業年月
＜学校を卒業後、初めて就職した勤務先の入社年月と退職年月＞
　入社年月
　退職年月
＜前の勤務先の入社年月と退職年月＞
　入社年月 
　退職年月 
＜現在（昨年12月時点）の勤務先の入社年月＞
　入社年月 
とお答えになりました。
間違いがなければ「次のページ」ボタンを押してください。
訂正がある場合は「戻る」ボタンを押して再度ご入力ください。 </t>
    <phoneticPr fontId="2"/>
  </si>
  <si>
    <t>SAプルダウン</t>
    <phoneticPr fontId="2"/>
  </si>
  <si>
    <t>SAプルダウン</t>
    <phoneticPr fontId="2"/>
  </si>
  <si>
    <r>
      <rPr>
        <sz val="9"/>
        <color rgb="FFFF0000"/>
        <rFont val="メイリオ"/>
        <family val="3"/>
        <charset val="128"/>
      </rPr>
      <t>前の勤務先</t>
    </r>
    <r>
      <rPr>
        <sz val="9"/>
        <rFont val="メイリオ"/>
        <family val="3"/>
        <charset val="128"/>
      </rPr>
      <t>での、平均的な</t>
    </r>
    <r>
      <rPr>
        <sz val="9"/>
        <color rgb="FFFF0000"/>
        <rFont val="メイリオ"/>
        <family val="3"/>
        <charset val="128"/>
      </rPr>
      <t>１週間の</t>
    </r>
    <r>
      <rPr>
        <sz val="9"/>
        <rFont val="メイリオ"/>
        <family val="3"/>
        <charset val="128"/>
      </rPr>
      <t>総労働日数と総労働時間はどれくらいでしたか。</t>
    </r>
    <rPh sb="0" eb="1">
      <t>マエ</t>
    </rPh>
    <rPh sb="2" eb="5">
      <t>キンムサキ</t>
    </rPh>
    <phoneticPr fontId="2"/>
  </si>
  <si>
    <t>すぐにつくことができた</t>
    <phoneticPr fontId="2"/>
  </si>
  <si>
    <r>
      <rPr>
        <sz val="9"/>
        <color rgb="FFFF0000"/>
        <rFont val="メイリオ"/>
        <family val="3"/>
        <charset val="128"/>
      </rPr>
      <t>昨年12月時点</t>
    </r>
    <r>
      <rPr>
        <sz val="9"/>
        <rFont val="メイリオ"/>
        <family val="3"/>
        <charset val="128"/>
      </rPr>
      <t>についていた仕事における平均的な</t>
    </r>
    <r>
      <rPr>
        <sz val="9"/>
        <color rgb="FFFF0000"/>
        <rFont val="メイリオ"/>
        <family val="3"/>
        <charset val="128"/>
      </rPr>
      <t>1週間</t>
    </r>
    <r>
      <rPr>
        <sz val="9"/>
        <rFont val="メイリオ"/>
        <family val="3"/>
        <charset val="128"/>
      </rPr>
      <t>の総労働日数と総労働時間はどれくらいでしたか。
仕事を休んでいた方は、働いていたときのことをお答えください。</t>
    </r>
    <phoneticPr fontId="2"/>
  </si>
  <si>
    <t>仕事
※「休日」は、昨年12月時点で、本来お仕事がお休みの日にお仕事をした際の時間をお答えください。</t>
    <rPh sb="0" eb="2">
      <t>シゴト</t>
    </rPh>
    <rPh sb="32" eb="34">
      <t>シゴト</t>
    </rPh>
    <phoneticPr fontId="2"/>
  </si>
  <si>
    <t>上司や先輩等から指導を受けてはいないが、彼ら（他の人）の仕事ぶりを観察することで新しい知識や技術を身に付けた</t>
    <rPh sb="5" eb="6">
      <t>トウ</t>
    </rPh>
    <phoneticPr fontId="2"/>
  </si>
  <si>
    <r>
      <t>■1歳～5歳のお子さまをお持ちの方に、</t>
    </r>
    <r>
      <rPr>
        <sz val="9"/>
        <color rgb="FFFF0000"/>
        <rFont val="メイリオ"/>
        <family val="3"/>
        <charset val="128"/>
      </rPr>
      <t>1歳～5歳のお子さまの中で「一番下」のお子さま</t>
    </r>
    <r>
      <rPr>
        <sz val="9"/>
        <rFont val="メイリオ"/>
        <family val="3"/>
        <charset val="128"/>
      </rPr>
      <t>を出産された前後のことをおたずねします。</t>
    </r>
    <rPh sb="2" eb="3">
      <t>サイ</t>
    </rPh>
    <rPh sb="5" eb="6">
      <t>サイ</t>
    </rPh>
    <rPh sb="8" eb="9">
      <t>コ</t>
    </rPh>
    <rPh sb="13" eb="14">
      <t>モ</t>
    </rPh>
    <rPh sb="16" eb="17">
      <t>カタ</t>
    </rPh>
    <rPh sb="26" eb="27">
      <t>コ</t>
    </rPh>
    <rPh sb="30" eb="31">
      <t>ナカ</t>
    </rPh>
    <rPh sb="33" eb="36">
      <t>イチバンシタ</t>
    </rPh>
    <rPh sb="39" eb="40">
      <t>コ</t>
    </rPh>
    <rPh sb="43" eb="45">
      <t>シュッサン</t>
    </rPh>
    <rPh sb="48" eb="50">
      <t>ゼンゴ</t>
    </rPh>
    <phoneticPr fontId="2"/>
  </si>
  <si>
    <t>会社・団体等の役員・監事</t>
    <rPh sb="0" eb="2">
      <t>カイシャ</t>
    </rPh>
    <rPh sb="3" eb="5">
      <t>ダンタイ</t>
    </rPh>
    <rPh sb="5" eb="6">
      <t>ナド</t>
    </rPh>
    <rPh sb="7" eb="9">
      <t>ヤクイン</t>
    </rPh>
    <rPh sb="10" eb="12">
      <t>カンジ</t>
    </rPh>
    <phoneticPr fontId="2"/>
  </si>
  <si>
    <t>職場（自社および客先）以外で仕事をしたことがない</t>
    <phoneticPr fontId="2"/>
  </si>
  <si>
    <r>
      <t>現在同居している人を、次の中から</t>
    </r>
    <r>
      <rPr>
        <sz val="9"/>
        <color rgb="FFFF0000"/>
        <rFont val="メイリオ"/>
        <family val="3"/>
        <charset val="128"/>
      </rPr>
      <t>すべて</t>
    </r>
    <r>
      <rPr>
        <sz val="9"/>
        <rFont val="メイリオ"/>
        <family val="3"/>
        <charset val="128"/>
      </rPr>
      <t>お選びください。</t>
    </r>
    <phoneticPr fontId="2"/>
  </si>
  <si>
    <r>
      <t>あなたが、</t>
    </r>
    <r>
      <rPr>
        <sz val="9"/>
        <color rgb="FFFF0000"/>
        <rFont val="メイリオ"/>
        <family val="3"/>
        <charset val="128"/>
      </rPr>
      <t>昨年12月時点</t>
    </r>
    <r>
      <rPr>
        <sz val="9"/>
        <rFont val="メイリオ"/>
        <family val="3"/>
        <charset val="128"/>
      </rPr>
      <t>についていた仕事において、</t>
    </r>
    <r>
      <rPr>
        <sz val="9"/>
        <color rgb="FFFF0000"/>
        <rFont val="メイリオ"/>
        <family val="3"/>
        <charset val="128"/>
      </rPr>
      <t>職場（自社および客先）以外で</t>
    </r>
    <r>
      <rPr>
        <sz val="9"/>
        <rFont val="メイリオ"/>
        <family val="3"/>
        <charset val="128"/>
      </rPr>
      <t>仕事をしたことがある場所を</t>
    </r>
    <r>
      <rPr>
        <sz val="9"/>
        <color rgb="FFFF0000"/>
        <rFont val="メイリオ"/>
        <family val="3"/>
        <charset val="128"/>
      </rPr>
      <t>すべて</t>
    </r>
    <r>
      <rPr>
        <sz val="9"/>
        <rFont val="メイリオ"/>
        <family val="3"/>
        <charset val="128"/>
      </rPr>
      <t>お答えください。</t>
    </r>
    <phoneticPr fontId="2"/>
  </si>
  <si>
    <t>休日（本来お仕事がお休みの日にお仕事をした場合）　　　　　（　　　　　）時間　　（　　　　　）分　/　1日あたり</t>
    <rPh sb="0" eb="2">
      <t>キュウジツ</t>
    </rPh>
    <rPh sb="3" eb="5">
      <t>ホンライ</t>
    </rPh>
    <rPh sb="6" eb="8">
      <t>シゴト</t>
    </rPh>
    <rPh sb="10" eb="11">
      <t>ヤス</t>
    </rPh>
    <rPh sb="13" eb="14">
      <t>ヒ</t>
    </rPh>
    <rPh sb="16" eb="18">
      <t>シゴト</t>
    </rPh>
    <rPh sb="21" eb="23">
      <t>バアイ</t>
    </rPh>
    <phoneticPr fontId="2"/>
  </si>
  <si>
    <t>　（　　　　　）年　（　　　　　）月</t>
    <rPh sb="8" eb="9">
      <t>ネン</t>
    </rPh>
    <rPh sb="17" eb="18">
      <t>ガツ</t>
    </rPh>
    <phoneticPr fontId="2"/>
  </si>
  <si>
    <t>　（　　　　　）年　（　　　　　）月</t>
    <phoneticPr fontId="2"/>
  </si>
  <si>
    <t>　※誕生月によっては年齢が1歳ずれる場合があります。</t>
    <phoneticPr fontId="2"/>
  </si>
  <si>
    <t>※1時間の場合は「1時間0分」、30分の場合は「0時間30分」などと、時間と分、両方をお選びください。
※「家事・育児」を全くしなかった場合は、「0時間0分」とお答えください。</t>
    <rPh sb="44" eb="45">
      <t>エラ</t>
    </rPh>
    <rPh sb="54" eb="56">
      <t>カジ</t>
    </rPh>
    <rPh sb="57" eb="59">
      <t>イクジ</t>
    </rPh>
    <rPh sb="61" eb="62">
      <t>マッタ</t>
    </rPh>
    <rPh sb="68" eb="70">
      <t>バアイ</t>
    </rPh>
    <phoneticPr fontId="2"/>
  </si>
  <si>
    <t>※1時間の場合は「1時間0分」、30分の場合は「0時間30分」などと、時間と分、両方をお選びください。
※「通勤」を全くしなかった場合は、「0時間0分」とお答えください。</t>
    <rPh sb="44" eb="45">
      <t>エラ</t>
    </rPh>
    <rPh sb="54" eb="56">
      <t>ツウキン</t>
    </rPh>
    <phoneticPr fontId="2"/>
  </si>
  <si>
    <t>※1時間の場合は「1時間0分」、30分の場合は「0時間30分」などと、時間と分、両方をお選びください。
※「仕事」を全くしなかった場合は、「0時間0分」とお答えください。</t>
    <rPh sb="44" eb="45">
      <t>エラ</t>
    </rPh>
    <rPh sb="54" eb="56">
      <t>シゴト</t>
    </rPh>
    <phoneticPr fontId="2"/>
  </si>
  <si>
    <t>※1時間の場合は「1時間0分」、30分の場合は「0時間30分」などと、時間と分、両方をお選びください。
※「自由時間」が全くなかった場合は、「0時間0分」とお答えください。</t>
    <rPh sb="44" eb="45">
      <t>エラ</t>
    </rPh>
    <rPh sb="54" eb="56">
      <t>ジユウ</t>
    </rPh>
    <rPh sb="56" eb="58">
      <t>ジカン</t>
    </rPh>
    <rPh sb="60" eb="61">
      <t>マッタ</t>
    </rPh>
    <phoneticPr fontId="2"/>
  </si>
  <si>
    <t>※テレワークを全く行わなかった場合は、「0時間」とお答えください。</t>
    <rPh sb="7" eb="8">
      <t>マッタ</t>
    </rPh>
    <rPh sb="9" eb="10">
      <t>オコナ</t>
    </rPh>
    <rPh sb="15" eb="17">
      <t>バアイ</t>
    </rPh>
    <rPh sb="21" eb="23">
      <t>ジカン</t>
    </rPh>
    <rPh sb="26" eb="27">
      <t>コタ</t>
    </rPh>
    <phoneticPr fontId="2"/>
  </si>
  <si>
    <t>テレワーク制度導入・適用状況</t>
    <rPh sb="5" eb="7">
      <t>セイド</t>
    </rPh>
    <rPh sb="7" eb="9">
      <t>ドウニュウ</t>
    </rPh>
    <rPh sb="10" eb="12">
      <t>テキヨウ</t>
    </rPh>
    <rPh sb="12" eb="14">
      <t>ジョウキョウ</t>
    </rPh>
    <phoneticPr fontId="2"/>
  </si>
  <si>
    <t>昨年調査（JPSED2017）で20歳未満(Q2=20未満)
かつ
今回調査で20歳以上(Q2=20以上)</t>
    <rPh sb="18" eb="19">
      <t>サイ</t>
    </rPh>
    <rPh sb="19" eb="21">
      <t>ミマン</t>
    </rPh>
    <rPh sb="27" eb="29">
      <t>ミマン</t>
    </rPh>
    <phoneticPr fontId="2"/>
  </si>
  <si>
    <t>家族従業者（飲食店・卸小売店・農業等の家族従業者）</t>
    <phoneticPr fontId="2"/>
  </si>
  <si>
    <r>
      <rPr>
        <u/>
        <sz val="9"/>
        <color rgb="FFFF0000"/>
        <rFont val="メイリオ"/>
        <family val="3"/>
        <charset val="128"/>
      </rPr>
      <t>あなたの配偶者</t>
    </r>
    <r>
      <rPr>
        <sz val="9"/>
        <rFont val="メイリオ"/>
        <family val="3"/>
        <charset val="128"/>
      </rPr>
      <t>の</t>
    </r>
    <r>
      <rPr>
        <sz val="9"/>
        <color rgb="FFFF0000"/>
        <rFont val="メイリオ"/>
        <family val="3"/>
        <charset val="128"/>
      </rPr>
      <t>昨年12月時点</t>
    </r>
    <r>
      <rPr>
        <sz val="9"/>
        <rFont val="メイリオ"/>
        <family val="3"/>
        <charset val="128"/>
      </rPr>
      <t>の働き方（就業形態）は、次のどれですか。</t>
    </r>
    <rPh sb="4" eb="7">
      <t>ハイグウシャ</t>
    </rPh>
    <rPh sb="8" eb="10">
      <t>サクネン</t>
    </rPh>
    <rPh sb="12" eb="13">
      <t>ガツ</t>
    </rPh>
    <rPh sb="13" eb="15">
      <t>ジテン</t>
    </rPh>
    <rPh sb="16" eb="17">
      <t>ハタラ</t>
    </rPh>
    <rPh sb="18" eb="19">
      <t>カタ</t>
    </rPh>
    <rPh sb="20" eb="22">
      <t>シュウギョウ</t>
    </rPh>
    <rPh sb="22" eb="24">
      <t>ケイタイ</t>
    </rPh>
    <phoneticPr fontId="2"/>
  </si>
  <si>
    <r>
      <rPr>
        <b/>
        <sz val="9"/>
        <rFont val="メイリオ"/>
        <family val="3"/>
        <charset val="128"/>
      </rPr>
      <t>あなたの</t>
    </r>
    <r>
      <rPr>
        <b/>
        <sz val="9"/>
        <color rgb="FFFF0000"/>
        <rFont val="メイリオ"/>
        <family val="3"/>
        <charset val="128"/>
      </rPr>
      <t>仕事以外</t>
    </r>
    <r>
      <rPr>
        <b/>
        <sz val="9"/>
        <rFont val="メイリオ"/>
        <family val="3"/>
        <charset val="128"/>
      </rPr>
      <t>（不動産売却、家賃収入、年金、仕送りなど一時的な収入も含む総額）からの</t>
    </r>
    <r>
      <rPr>
        <b/>
        <sz val="9"/>
        <color rgb="FFFF0000"/>
        <rFont val="メイリオ"/>
        <family val="3"/>
        <charset val="128"/>
      </rPr>
      <t>年収</t>
    </r>
    <r>
      <rPr>
        <sz val="9"/>
        <rFont val="メイリオ"/>
        <family val="3"/>
        <charset val="128"/>
      </rPr>
      <t>（　　　　）万円/年</t>
    </r>
    <rPh sb="9" eb="12">
      <t>フドウサン</t>
    </rPh>
    <rPh sb="12" eb="14">
      <t>バイキャク</t>
    </rPh>
    <rPh sb="15" eb="17">
      <t>ヤチン</t>
    </rPh>
    <rPh sb="17" eb="19">
      <t>シュウニュウ</t>
    </rPh>
    <rPh sb="20" eb="22">
      <t>ネンキン</t>
    </rPh>
    <rPh sb="23" eb="25">
      <t>シオク</t>
    </rPh>
    <rPh sb="28" eb="31">
      <t>イチジテキ</t>
    </rPh>
    <rPh sb="32" eb="34">
      <t>シュウニュウ</t>
    </rPh>
    <rPh sb="35" eb="36">
      <t>フク</t>
    </rPh>
    <rPh sb="37" eb="39">
      <t>ソウガク</t>
    </rPh>
    <phoneticPr fontId="2"/>
  </si>
  <si>
    <r>
      <t>あなたは、</t>
    </r>
    <r>
      <rPr>
        <sz val="9"/>
        <color rgb="FFFF0000"/>
        <rFont val="メイリオ"/>
        <family val="3"/>
        <charset val="128"/>
      </rPr>
      <t>昨年12月時点</t>
    </r>
    <r>
      <rPr>
        <sz val="9"/>
        <rFont val="メイリオ"/>
        <family val="3"/>
        <charset val="128"/>
      </rPr>
      <t>、1週間にどれくらいテレワークを行っていましたか。
テレワークとは、自宅やサテライトオフィス、カフェ・ファミリーレストランのように、職場（自社および客先）以外の場所で働くことを指します。</t>
    </r>
    <rPh sb="5" eb="7">
      <t>サクネン</t>
    </rPh>
    <rPh sb="9" eb="10">
      <t>ガツ</t>
    </rPh>
    <rPh sb="10" eb="12">
      <t>ジテン</t>
    </rPh>
    <rPh sb="14" eb="16">
      <t>シュウカン</t>
    </rPh>
    <rPh sb="28" eb="29">
      <t>オコナ</t>
    </rPh>
    <rPh sb="46" eb="48">
      <t>ジタク</t>
    </rPh>
    <rPh sb="78" eb="80">
      <t>ショクバ</t>
    </rPh>
    <rPh sb="81" eb="83">
      <t>ジシャ</t>
    </rPh>
    <rPh sb="86" eb="88">
      <t>キャクサキ</t>
    </rPh>
    <rPh sb="89" eb="91">
      <t>イガイ</t>
    </rPh>
    <rPh sb="92" eb="94">
      <t>バショ</t>
    </rPh>
    <rPh sb="95" eb="96">
      <t>ハタラ</t>
    </rPh>
    <rPh sb="100" eb="101">
      <t>サ</t>
    </rPh>
    <phoneticPr fontId="2"/>
  </si>
  <si>
    <t>正規の職員・従業員（会社・団体等に雇われていた）</t>
    <rPh sb="0" eb="2">
      <t>セイキ</t>
    </rPh>
    <rPh sb="3" eb="5">
      <t>ショクイン</t>
    </rPh>
    <rPh sb="6" eb="9">
      <t>ジュウギョウイン</t>
    </rPh>
    <phoneticPr fontId="2"/>
  </si>
  <si>
    <t>パート・アルバイト（会社・団体等に雇われていた）</t>
    <phoneticPr fontId="2"/>
  </si>
  <si>
    <t>派遣社員（会社・団体等に雇われていた）</t>
    <rPh sb="0" eb="2">
      <t>ハケン</t>
    </rPh>
    <rPh sb="2" eb="4">
      <t>シャイン</t>
    </rPh>
    <phoneticPr fontId="2"/>
  </si>
  <si>
    <t>契約・嘱託社員（会社・団体等に雇われていた）</t>
    <rPh sb="0" eb="2">
      <t>ケイヤク</t>
    </rPh>
    <rPh sb="3" eb="5">
      <t>ショクタク</t>
    </rPh>
    <rPh sb="5" eb="7">
      <t>シャイン</t>
    </rPh>
    <rPh sb="8" eb="10">
      <t>カイシャ</t>
    </rPh>
    <rPh sb="11" eb="13">
      <t>ダンタイ</t>
    </rPh>
    <rPh sb="13" eb="14">
      <t>トウ</t>
    </rPh>
    <rPh sb="15" eb="16">
      <t>ヤト</t>
    </rPh>
    <phoneticPr fontId="2"/>
  </si>
  <si>
    <r>
      <rPr>
        <sz val="9"/>
        <color rgb="FFFF0000"/>
        <rFont val="メイリオ"/>
        <family val="3"/>
        <charset val="128"/>
      </rPr>
      <t>昨年1年間（2017年1月～12月）</t>
    </r>
    <r>
      <rPr>
        <sz val="9"/>
        <rFont val="メイリオ"/>
        <family val="3"/>
        <charset val="128"/>
      </rPr>
      <t>の以下の収入（税込みの実績）を教えてください。</t>
    </r>
    <rPh sb="19" eb="21">
      <t>イカ</t>
    </rPh>
    <rPh sb="22" eb="24">
      <t>シュウニュウ</t>
    </rPh>
    <rPh sb="33" eb="34">
      <t>オシ</t>
    </rPh>
    <phoneticPr fontId="2"/>
  </si>
  <si>
    <r>
      <rPr>
        <sz val="9"/>
        <color rgb="FFFF0000"/>
        <rFont val="メイリオ"/>
        <family val="3"/>
        <charset val="128"/>
      </rPr>
      <t>昨年1年間（2017年1月～12月）</t>
    </r>
    <r>
      <rPr>
        <sz val="9"/>
        <rFont val="メイリオ"/>
        <family val="3"/>
        <charset val="128"/>
      </rPr>
      <t>に、あなたはつぎの活動に取り組みましたか。
取り組んだものを</t>
    </r>
    <r>
      <rPr>
        <sz val="9"/>
        <color rgb="FFFF0000"/>
        <rFont val="メイリオ"/>
        <family val="3"/>
        <charset val="128"/>
      </rPr>
      <t>すべて</t>
    </r>
    <r>
      <rPr>
        <sz val="9"/>
        <rFont val="メイリオ"/>
        <family val="3"/>
        <charset val="128"/>
      </rPr>
      <t>お選びください。</t>
    </r>
    <phoneticPr fontId="2"/>
  </si>
  <si>
    <r>
      <t>あなたは</t>
    </r>
    <r>
      <rPr>
        <sz val="9"/>
        <color rgb="FFFF0000"/>
        <rFont val="メイリオ"/>
        <family val="3"/>
        <charset val="128"/>
      </rPr>
      <t>昨年1年間（2017年1月～12月）</t>
    </r>
    <r>
      <rPr>
        <sz val="9"/>
        <rFont val="メイリオ"/>
        <family val="3"/>
        <charset val="128"/>
      </rPr>
      <t>に、就職活動を行いましたか。</t>
    </r>
    <phoneticPr fontId="2"/>
  </si>
  <si>
    <r>
      <t>■</t>
    </r>
    <r>
      <rPr>
        <sz val="9"/>
        <color rgb="FFFF0000"/>
        <rFont val="メイリオ"/>
        <family val="3"/>
        <charset val="128"/>
      </rPr>
      <t>昨年1年間（2017年1月～12月）</t>
    </r>
    <r>
      <rPr>
        <sz val="9"/>
        <rFont val="メイリオ"/>
        <family val="3"/>
        <charset val="128"/>
      </rPr>
      <t>の就業状況についておたずねします。</t>
    </r>
    <rPh sb="1" eb="3">
      <t>サクネン</t>
    </rPh>
    <rPh sb="4" eb="6">
      <t>ネンカン</t>
    </rPh>
    <rPh sb="11" eb="12">
      <t>ネン</t>
    </rPh>
    <rPh sb="13" eb="14">
      <t>ガツ</t>
    </rPh>
    <rPh sb="17" eb="18">
      <t>ガツ</t>
    </rPh>
    <rPh sb="20" eb="22">
      <t>シュウギョウ</t>
    </rPh>
    <rPh sb="22" eb="24">
      <t>ジョウキョウ</t>
    </rPh>
    <phoneticPr fontId="2"/>
  </si>
  <si>
    <r>
      <t>ここからは、</t>
    </r>
    <r>
      <rPr>
        <sz val="9"/>
        <color rgb="FFFF0000"/>
        <rFont val="メイリオ"/>
        <family val="3"/>
        <charset val="128"/>
      </rPr>
      <t>昨年1年間（2017年1月～12月）</t>
    </r>
    <r>
      <rPr>
        <sz val="9"/>
        <rFont val="メイリオ"/>
        <family val="3"/>
        <charset val="128"/>
      </rPr>
      <t>のことをおたずねします。</t>
    </r>
    <phoneticPr fontId="2"/>
  </si>
  <si>
    <r>
      <t>■</t>
    </r>
    <r>
      <rPr>
        <sz val="9"/>
        <color rgb="FFFF0000"/>
        <rFont val="メイリオ"/>
        <family val="3"/>
        <charset val="128"/>
      </rPr>
      <t>昨年1年間（2017年1月～12月）</t>
    </r>
    <r>
      <rPr>
        <sz val="9"/>
        <rFont val="メイリオ"/>
        <family val="3"/>
        <charset val="128"/>
      </rPr>
      <t>の生活についておたずねします。</t>
    </r>
    <rPh sb="20" eb="22">
      <t>セイカツ</t>
    </rPh>
    <phoneticPr fontId="2"/>
  </si>
  <si>
    <r>
      <rPr>
        <sz val="9"/>
        <color rgb="FFFF0000"/>
        <rFont val="メイリオ"/>
        <family val="3"/>
        <charset val="128"/>
      </rPr>
      <t>昨年1年間（2017年1月~12月）</t>
    </r>
    <r>
      <rPr>
        <sz val="9"/>
        <rFont val="メイリオ"/>
        <family val="3"/>
        <charset val="128"/>
      </rPr>
      <t>、あなたはどの程度幸せでしたか。</t>
    </r>
    <rPh sb="0" eb="2">
      <t>サクネン</t>
    </rPh>
    <rPh sb="3" eb="5">
      <t>ネンカン</t>
    </rPh>
    <rPh sb="10" eb="11">
      <t>ネン</t>
    </rPh>
    <rPh sb="12" eb="13">
      <t>ガツ</t>
    </rPh>
    <rPh sb="16" eb="17">
      <t>ガツ</t>
    </rPh>
    <phoneticPr fontId="2"/>
  </si>
  <si>
    <r>
      <rPr>
        <sz val="9"/>
        <color rgb="FFFF0000"/>
        <rFont val="メイリオ"/>
        <family val="3"/>
        <charset val="128"/>
      </rPr>
      <t>昨年1年間（2017年1月～12月）</t>
    </r>
    <r>
      <rPr>
        <sz val="9"/>
        <rFont val="メイリオ"/>
        <family val="3"/>
        <charset val="128"/>
      </rPr>
      <t>のあなたの生活全般について、どの程度満足していましたか。</t>
    </r>
    <rPh sb="23" eb="25">
      <t>セイカツ</t>
    </rPh>
    <rPh sb="25" eb="27">
      <t>ゼンパン</t>
    </rPh>
    <rPh sb="34" eb="36">
      <t>テイド</t>
    </rPh>
    <rPh sb="36" eb="38">
      <t>マンゾク</t>
    </rPh>
    <phoneticPr fontId="2"/>
  </si>
  <si>
    <r>
      <t>昨年1年間（2017年1月～12月）</t>
    </r>
    <r>
      <rPr>
        <sz val="9"/>
        <rFont val="メイリオ"/>
        <family val="3"/>
        <charset val="128"/>
      </rPr>
      <t>に、あなたに次のような変化がありましたか。あてはまるものを</t>
    </r>
    <r>
      <rPr>
        <sz val="9"/>
        <color rgb="FFFF0000"/>
        <rFont val="メイリオ"/>
        <family val="3"/>
        <charset val="128"/>
      </rPr>
      <t>すべて</t>
    </r>
    <r>
      <rPr>
        <sz val="9"/>
        <rFont val="メイリオ"/>
        <family val="3"/>
        <charset val="128"/>
      </rPr>
      <t>お選びください。</t>
    </r>
    <rPh sb="24" eb="25">
      <t>ツギ</t>
    </rPh>
    <rPh sb="29" eb="31">
      <t>ヘンカ</t>
    </rPh>
    <rPh sb="51" eb="52">
      <t>エラ</t>
    </rPh>
    <phoneticPr fontId="2"/>
  </si>
  <si>
    <r>
      <rPr>
        <sz val="9"/>
        <color rgb="FFFF0000"/>
        <rFont val="メイリオ"/>
        <family val="3"/>
        <charset val="128"/>
      </rPr>
      <t>昨年1年間（2017年1月～12月）</t>
    </r>
    <r>
      <rPr>
        <sz val="9"/>
        <rFont val="メイリオ"/>
        <family val="3"/>
        <charset val="128"/>
      </rPr>
      <t>、あなたは、どのような学習活動を行いましたか。あてはまるものを</t>
    </r>
    <r>
      <rPr>
        <sz val="9"/>
        <color rgb="FFFF0000"/>
        <rFont val="メイリオ"/>
        <family val="3"/>
        <charset val="128"/>
      </rPr>
      <t>すべて</t>
    </r>
    <r>
      <rPr>
        <sz val="9"/>
        <rFont val="メイリオ"/>
        <family val="3"/>
        <charset val="128"/>
      </rPr>
      <t>お選びください。</t>
    </r>
    <rPh sb="29" eb="31">
      <t>ガクシュウ</t>
    </rPh>
    <rPh sb="31" eb="33">
      <t>カツドウ</t>
    </rPh>
    <rPh sb="34" eb="35">
      <t>オコナ</t>
    </rPh>
    <rPh sb="53" eb="54">
      <t>エラ</t>
    </rPh>
    <phoneticPr fontId="2"/>
  </si>
  <si>
    <r>
      <t>昨年1年間（2017年1月～12月）</t>
    </r>
    <r>
      <rPr>
        <sz val="9"/>
        <rFont val="メイリオ"/>
        <family val="3"/>
        <charset val="128"/>
      </rPr>
      <t>、あなたは、法定または所定の休日（土・日・祝日）、あらかじめ決めた休日に、きちんと休暇をとれましたか。</t>
    </r>
    <rPh sb="24" eb="26">
      <t>ホウテイ</t>
    </rPh>
    <rPh sb="29" eb="31">
      <t>ショテイ</t>
    </rPh>
    <rPh sb="32" eb="34">
      <t>キュウジツ</t>
    </rPh>
    <rPh sb="35" eb="36">
      <t>ツチ</t>
    </rPh>
    <rPh sb="37" eb="38">
      <t>ヒ</t>
    </rPh>
    <rPh sb="39" eb="41">
      <t>シュクジツ</t>
    </rPh>
    <rPh sb="48" eb="49">
      <t>キ</t>
    </rPh>
    <rPh sb="51" eb="53">
      <t>キュウジツ</t>
    </rPh>
    <rPh sb="59" eb="61">
      <t>キュウカ</t>
    </rPh>
    <phoneticPr fontId="2"/>
  </si>
  <si>
    <r>
      <t>昨年1年間（2017年1月～12月）</t>
    </r>
    <r>
      <rPr>
        <sz val="9"/>
        <rFont val="メイリオ"/>
        <family val="3"/>
        <charset val="128"/>
      </rPr>
      <t>の、あなたの有給休暇の取得率をお選びください。</t>
    </r>
    <rPh sb="24" eb="26">
      <t>ユウキュウ</t>
    </rPh>
    <rPh sb="26" eb="28">
      <t>キュウカ</t>
    </rPh>
    <rPh sb="29" eb="32">
      <t>シュトクリツ</t>
    </rPh>
    <rPh sb="34" eb="35">
      <t>エラ</t>
    </rPh>
    <phoneticPr fontId="2"/>
  </si>
  <si>
    <r>
      <t>昨年1年間（2017年1月～12月）</t>
    </r>
    <r>
      <rPr>
        <sz val="9"/>
        <rFont val="メイリオ"/>
        <family val="3"/>
        <charset val="128"/>
      </rPr>
      <t>のあなたの状態についておたずねします。もっともあてはまるものをお選びください。</t>
    </r>
    <rPh sb="23" eb="25">
      <t>ジョウタイ</t>
    </rPh>
    <rPh sb="50" eb="51">
      <t>エラ</t>
    </rPh>
    <phoneticPr fontId="2"/>
  </si>
  <si>
    <r>
      <t>■</t>
    </r>
    <r>
      <rPr>
        <sz val="9"/>
        <color rgb="FFFF0000"/>
        <rFont val="メイリオ"/>
        <family val="3"/>
        <charset val="128"/>
      </rPr>
      <t>昨年1年間（2017年1月～12月）</t>
    </r>
    <r>
      <rPr>
        <sz val="9"/>
        <rFont val="メイリオ"/>
        <family val="3"/>
        <charset val="128"/>
      </rPr>
      <t>の収入の状況についておたずねします。</t>
    </r>
    <rPh sb="20" eb="22">
      <t>シュウニュウ</t>
    </rPh>
    <rPh sb="23" eb="25">
      <t>ジョウキョウ</t>
    </rPh>
    <phoneticPr fontId="2"/>
  </si>
  <si>
    <r>
      <t>昨年1年間（2017年1月～12月）</t>
    </r>
    <r>
      <rPr>
        <sz val="9"/>
        <rFont val="メイリオ"/>
        <family val="3"/>
        <charset val="128"/>
      </rPr>
      <t>、あなたご本人の生活費をまかなっていた収入源について、あてはまるものを</t>
    </r>
    <r>
      <rPr>
        <sz val="9"/>
        <color rgb="FFFF0000"/>
        <rFont val="メイリオ"/>
        <family val="3"/>
        <charset val="128"/>
      </rPr>
      <t>すべて</t>
    </r>
    <r>
      <rPr>
        <sz val="9"/>
        <rFont val="メイリオ"/>
        <family val="3"/>
        <charset val="128"/>
      </rPr>
      <t>お選びください。</t>
    </r>
    <rPh sb="23" eb="25">
      <t>ホンニン</t>
    </rPh>
    <rPh sb="26" eb="29">
      <t>セイカツヒ</t>
    </rPh>
    <rPh sb="37" eb="39">
      <t>シュウニュウ</t>
    </rPh>
    <rPh sb="39" eb="40">
      <t>ゲン</t>
    </rPh>
    <rPh sb="57" eb="58">
      <t>エラ</t>
    </rPh>
    <phoneticPr fontId="2"/>
  </si>
  <si>
    <r>
      <t>昨年1年間（2017年1月～12月）</t>
    </r>
    <r>
      <rPr>
        <sz val="9"/>
        <rFont val="メイリオ"/>
        <family val="3"/>
        <charset val="128"/>
      </rPr>
      <t>のあなたご本人の生活費のまかない方は、以下のうちどれが最も近いですか。</t>
    </r>
    <rPh sb="23" eb="25">
      <t>ホンニン</t>
    </rPh>
    <rPh sb="26" eb="28">
      <t>セイカツ</t>
    </rPh>
    <rPh sb="28" eb="29">
      <t>ヒ</t>
    </rPh>
    <rPh sb="34" eb="35">
      <t>カタ</t>
    </rPh>
    <rPh sb="37" eb="39">
      <t>イカ</t>
    </rPh>
    <rPh sb="45" eb="46">
      <t>モット</t>
    </rPh>
    <rPh sb="47" eb="48">
      <t>チカ</t>
    </rPh>
    <phoneticPr fontId="2"/>
  </si>
  <si>
    <r>
      <t>■</t>
    </r>
    <r>
      <rPr>
        <sz val="9"/>
        <color rgb="FFFF0000"/>
        <rFont val="メイリオ"/>
        <family val="3"/>
        <charset val="128"/>
      </rPr>
      <t>昨年1年間（2017年1月～12月）</t>
    </r>
    <r>
      <rPr>
        <sz val="9"/>
        <rFont val="メイリオ"/>
        <family val="3"/>
        <charset val="128"/>
      </rPr>
      <t>の仕事における学習や研修などについておたずねします。</t>
    </r>
    <rPh sb="20" eb="22">
      <t>シゴト</t>
    </rPh>
    <rPh sb="26" eb="28">
      <t>ガクシュウ</t>
    </rPh>
    <rPh sb="29" eb="31">
      <t>ケンシュウ</t>
    </rPh>
    <phoneticPr fontId="2"/>
  </si>
  <si>
    <r>
      <t>昨年1年間（2017年1月～12月）</t>
    </r>
    <r>
      <rPr>
        <sz val="9"/>
        <rFont val="メイリオ"/>
        <family val="3"/>
        <charset val="128"/>
      </rPr>
      <t>、あなたの担当している仕事は前年（2016年）と比べてレベルアップしましたか。</t>
    </r>
    <rPh sb="23" eb="25">
      <t>タントウ</t>
    </rPh>
    <rPh sb="29" eb="31">
      <t>シゴト</t>
    </rPh>
    <rPh sb="32" eb="34">
      <t>ゼンネン</t>
    </rPh>
    <rPh sb="39" eb="40">
      <t>ネン</t>
    </rPh>
    <rPh sb="42" eb="43">
      <t>クラ</t>
    </rPh>
    <phoneticPr fontId="2"/>
  </si>
  <si>
    <r>
      <t>昨年1年間（2017年1月～12月）</t>
    </r>
    <r>
      <rPr>
        <sz val="9"/>
        <rFont val="メイリオ"/>
        <family val="3"/>
        <charset val="128"/>
      </rPr>
      <t>、あなたは、仕事の実務を通じて、新しい知識や技術を習得する機会がありましたか。</t>
    </r>
    <rPh sb="24" eb="26">
      <t>シゴト</t>
    </rPh>
    <rPh sb="27" eb="29">
      <t>ジツム</t>
    </rPh>
    <rPh sb="30" eb="31">
      <t>ツウ</t>
    </rPh>
    <rPh sb="34" eb="35">
      <t>アタラ</t>
    </rPh>
    <rPh sb="37" eb="39">
      <t>チシキ</t>
    </rPh>
    <rPh sb="40" eb="42">
      <t>ギジュツ</t>
    </rPh>
    <rPh sb="43" eb="45">
      <t>シュウトク</t>
    </rPh>
    <rPh sb="47" eb="49">
      <t>キカイ</t>
    </rPh>
    <phoneticPr fontId="2"/>
  </si>
  <si>
    <r>
      <rPr>
        <sz val="9"/>
        <color rgb="FFFF0000"/>
        <rFont val="メイリオ"/>
        <family val="3"/>
        <charset val="128"/>
      </rPr>
      <t>昨年1年間（2017年1月～12月）</t>
    </r>
    <r>
      <rPr>
        <sz val="9"/>
        <rFont val="メイリオ"/>
        <family val="3"/>
        <charset val="128"/>
      </rPr>
      <t>、あなたは、通常の業務を一時的に離れて、社内外で、教育・研修などを受ける機会はありましたか</t>
    </r>
    <r>
      <rPr>
        <sz val="9"/>
        <color rgb="FF00B050"/>
        <rFont val="メイリオ"/>
        <family val="3"/>
        <charset val="128"/>
      </rPr>
      <t>。</t>
    </r>
    <rPh sb="24" eb="26">
      <t>ツウジョウ</t>
    </rPh>
    <rPh sb="27" eb="29">
      <t>ギョウム</t>
    </rPh>
    <rPh sb="51" eb="52">
      <t>ウ</t>
    </rPh>
    <phoneticPr fontId="2"/>
  </si>
  <si>
    <r>
      <rPr>
        <sz val="9"/>
        <rFont val="メイリオ"/>
        <family val="3"/>
        <charset val="128"/>
      </rPr>
      <t>あなたは、</t>
    </r>
    <r>
      <rPr>
        <sz val="9"/>
        <color rgb="FFFF0000"/>
        <rFont val="メイリオ"/>
        <family val="3"/>
        <charset val="128"/>
      </rPr>
      <t>昨年1年間（2017年1月～12月）</t>
    </r>
    <r>
      <rPr>
        <sz val="9"/>
        <rFont val="メイリオ"/>
        <family val="3"/>
        <charset val="128"/>
      </rPr>
      <t>に、</t>
    </r>
    <r>
      <rPr>
        <sz val="9"/>
        <color rgb="FFFF0000"/>
        <rFont val="メイリオ"/>
        <family val="3"/>
        <charset val="128"/>
      </rPr>
      <t>自分の意思で、</t>
    </r>
    <r>
      <rPr>
        <sz val="9"/>
        <rFont val="メイリオ"/>
        <family val="3"/>
        <charset val="128"/>
      </rPr>
      <t>仕事にかかわる知識や技術の向上のための取り組み（例えば、本を読む、詳しい人に話をきく、自分で勉強する、講座を受講する、など）をしましたか。</t>
    </r>
    <rPh sb="25" eb="27">
      <t>ジブン</t>
    </rPh>
    <rPh sb="28" eb="30">
      <t>イシ</t>
    </rPh>
    <rPh sb="32" eb="34">
      <t>シゴト</t>
    </rPh>
    <rPh sb="39" eb="41">
      <t>チシキ</t>
    </rPh>
    <rPh sb="42" eb="44">
      <t>ギジュツ</t>
    </rPh>
    <rPh sb="45" eb="47">
      <t>コウジョウ</t>
    </rPh>
    <rPh sb="51" eb="52">
      <t>ト</t>
    </rPh>
    <rPh sb="53" eb="54">
      <t>ク</t>
    </rPh>
    <rPh sb="60" eb="61">
      <t>ホン</t>
    </rPh>
    <rPh sb="62" eb="63">
      <t>ヨ</t>
    </rPh>
    <rPh sb="65" eb="66">
      <t>クワ</t>
    </rPh>
    <rPh sb="68" eb="69">
      <t>ヒト</t>
    </rPh>
    <rPh sb="70" eb="71">
      <t>ハナシ</t>
    </rPh>
    <rPh sb="75" eb="77">
      <t>ジブン</t>
    </rPh>
    <rPh sb="78" eb="80">
      <t>ベンキョウ</t>
    </rPh>
    <phoneticPr fontId="2"/>
  </si>
  <si>
    <r>
      <t>■</t>
    </r>
    <r>
      <rPr>
        <sz val="9"/>
        <color rgb="FFFF0000"/>
        <rFont val="メイリオ"/>
        <family val="3"/>
        <charset val="128"/>
      </rPr>
      <t>昨年1年間（2017年1月～12月）</t>
    </r>
    <r>
      <rPr>
        <sz val="9"/>
        <rFont val="メイリオ"/>
        <family val="3"/>
        <charset val="128"/>
      </rPr>
      <t>の職場環境についておたずねします。</t>
    </r>
    <rPh sb="20" eb="22">
      <t>ショクバ</t>
    </rPh>
    <rPh sb="22" eb="24">
      <t>カンキョウ</t>
    </rPh>
    <phoneticPr fontId="2"/>
  </si>
  <si>
    <r>
      <t>昨年1年間（2017年1月～12月）</t>
    </r>
    <r>
      <rPr>
        <sz val="9"/>
        <rFont val="メイリオ"/>
        <family val="3"/>
        <charset val="128"/>
      </rPr>
      <t>、</t>
    </r>
    <r>
      <rPr>
        <sz val="9"/>
        <color rgb="FFFF0000"/>
        <rFont val="メイリオ"/>
        <family val="3"/>
        <charset val="128"/>
      </rPr>
      <t>あなたの職場について</t>
    </r>
    <r>
      <rPr>
        <sz val="9"/>
        <rFont val="メイリオ"/>
        <family val="3"/>
        <charset val="128"/>
      </rPr>
      <t>、次のことがどれくらいあてはまりますか。</t>
    </r>
    <phoneticPr fontId="2"/>
  </si>
  <si>
    <r>
      <t>昨年1年間（2017年1月～12月）</t>
    </r>
    <r>
      <rPr>
        <sz val="9"/>
        <rFont val="メイリオ"/>
        <family val="3"/>
        <charset val="128"/>
      </rPr>
      <t>における、あなたの仕事に関する以下の項目について、どれくらいあてはまりますか。</t>
    </r>
    <rPh sb="27" eb="29">
      <t>シゴト</t>
    </rPh>
    <rPh sb="30" eb="31">
      <t>カン</t>
    </rPh>
    <rPh sb="33" eb="35">
      <t>イカ</t>
    </rPh>
    <rPh sb="36" eb="38">
      <t>コウモク</t>
    </rPh>
    <phoneticPr fontId="2"/>
  </si>
  <si>
    <r>
      <t>昨年1年間（2017年1月～12月）</t>
    </r>
    <r>
      <rPr>
        <sz val="9"/>
        <rFont val="メイリオ"/>
        <family val="3"/>
        <charset val="128"/>
      </rPr>
      <t>の、あなたの仕事に関する以下の項目について、どれくらいあてはまりますか。</t>
    </r>
    <rPh sb="24" eb="26">
      <t>シゴト</t>
    </rPh>
    <rPh sb="27" eb="28">
      <t>カン</t>
    </rPh>
    <rPh sb="30" eb="32">
      <t>イカ</t>
    </rPh>
    <rPh sb="33" eb="35">
      <t>コウモク</t>
    </rPh>
    <phoneticPr fontId="2"/>
  </si>
  <si>
    <r>
      <t>あなたは、</t>
    </r>
    <r>
      <rPr>
        <sz val="9"/>
        <color rgb="FFFF0000"/>
        <rFont val="メイリオ"/>
        <family val="3"/>
        <charset val="128"/>
      </rPr>
      <t>昨年１年間（2017年1月～12月）</t>
    </r>
    <r>
      <rPr>
        <sz val="9"/>
        <rFont val="メイリオ"/>
        <family val="3"/>
        <charset val="128"/>
      </rPr>
      <t>、ご自分の仕事と家庭生活の両立についてストレスを感じましたか。</t>
    </r>
    <rPh sb="15" eb="16">
      <t>ネン</t>
    </rPh>
    <rPh sb="47" eb="48">
      <t>カン</t>
    </rPh>
    <phoneticPr fontId="2"/>
  </si>
  <si>
    <r>
      <t>あなたが、</t>
    </r>
    <r>
      <rPr>
        <sz val="9"/>
        <color rgb="FFFF0000"/>
        <rFont val="メイリオ"/>
        <family val="3"/>
        <charset val="128"/>
      </rPr>
      <t>昨年1年間（2017年1月～12月）</t>
    </r>
    <r>
      <rPr>
        <sz val="9"/>
        <rFont val="メイリオ"/>
        <family val="3"/>
        <charset val="128"/>
      </rPr>
      <t>、仕事と家庭生活の両立にストレスを感じた原因は何ですか。あてはまるものを</t>
    </r>
    <r>
      <rPr>
        <sz val="9"/>
        <color rgb="FFFF0000"/>
        <rFont val="メイリオ"/>
        <family val="3"/>
        <charset val="128"/>
      </rPr>
      <t>すべて</t>
    </r>
    <r>
      <rPr>
        <sz val="9"/>
        <rFont val="メイリオ"/>
        <family val="3"/>
        <charset val="128"/>
      </rPr>
      <t>お選びください。</t>
    </r>
    <rPh sb="24" eb="26">
      <t>シゴト</t>
    </rPh>
    <rPh sb="27" eb="29">
      <t>カテイ</t>
    </rPh>
    <rPh sb="29" eb="31">
      <t>セイカツ</t>
    </rPh>
    <rPh sb="32" eb="34">
      <t>リョウリツ</t>
    </rPh>
    <rPh sb="40" eb="41">
      <t>カン</t>
    </rPh>
    <rPh sb="43" eb="45">
      <t>ゲンイン</t>
    </rPh>
    <rPh sb="46" eb="47">
      <t>ナン</t>
    </rPh>
    <rPh sb="63" eb="64">
      <t>エラ</t>
    </rPh>
    <phoneticPr fontId="2"/>
  </si>
  <si>
    <t>前年（2016年）は働いていなかった</t>
    <rPh sb="0" eb="2">
      <t>ゼンネン</t>
    </rPh>
    <rPh sb="7" eb="8">
      <t>ネン</t>
    </rPh>
    <rPh sb="10" eb="11">
      <t>ハタラ</t>
    </rPh>
    <phoneticPr fontId="2"/>
  </si>
  <si>
    <t>農林漁業関連</t>
    <rPh sb="0" eb="2">
      <t>ノウリン</t>
    </rPh>
    <rPh sb="2" eb="4">
      <t>ギョギョウ</t>
    </rPh>
    <rPh sb="4" eb="6">
      <t>カンレン</t>
    </rPh>
    <phoneticPr fontId="2"/>
  </si>
  <si>
    <t>教育・学校支援・インストラクターなど</t>
    <rPh sb="0" eb="2">
      <t>キョウイク</t>
    </rPh>
    <rPh sb="3" eb="5">
      <t>ガッコウ</t>
    </rPh>
    <rPh sb="5" eb="7">
      <t>シエン</t>
    </rPh>
    <phoneticPr fontId="2"/>
  </si>
  <si>
    <t>制作・クリエイター（デザイン・イラスト・漫画、写真、音楽など）</t>
    <rPh sb="0" eb="2">
      <t>セイサク</t>
    </rPh>
    <rPh sb="20" eb="22">
      <t>マンガ</t>
    </rPh>
    <rPh sb="23" eb="25">
      <t>シャシン</t>
    </rPh>
    <rPh sb="26" eb="28">
      <t>オンガク</t>
    </rPh>
    <phoneticPr fontId="2"/>
  </si>
  <si>
    <t>システム開発・Web制作、デザイン、ライティング、翻訳など</t>
    <rPh sb="4" eb="6">
      <t>カイハツ</t>
    </rPh>
    <rPh sb="10" eb="12">
      <t>セイサク</t>
    </rPh>
    <rPh sb="25" eb="27">
      <t>ホンヤク</t>
    </rPh>
    <phoneticPr fontId="2"/>
  </si>
  <si>
    <t>あなたの職場でのテレワーク制度の対象者は、次のうちどれですか。</t>
    <rPh sb="4" eb="6">
      <t>ショクバ</t>
    </rPh>
    <rPh sb="13" eb="15">
      <t>セイド</t>
    </rPh>
    <rPh sb="16" eb="19">
      <t>タイショウシャ</t>
    </rPh>
    <rPh sb="21" eb="22">
      <t>ツギ</t>
    </rPh>
    <phoneticPr fontId="2"/>
  </si>
  <si>
    <t>している</t>
    <phoneticPr fontId="2"/>
  </si>
  <si>
    <t>していない</t>
    <phoneticPr fontId="2"/>
  </si>
  <si>
    <t>法人化している</t>
    <rPh sb="0" eb="3">
      <t>ホウジンカ</t>
    </rPh>
    <phoneticPr fontId="2"/>
  </si>
  <si>
    <t>法人化していない</t>
    <rPh sb="0" eb="3">
      <t>ホウジンカ</t>
    </rPh>
    <phoneticPr fontId="2"/>
  </si>
  <si>
    <t>今後はしたい</t>
    <rPh sb="0" eb="2">
      <t>コンゴ</t>
    </rPh>
    <phoneticPr fontId="2"/>
  </si>
  <si>
    <t>今後もしたいとは思っていない</t>
    <rPh sb="0" eb="2">
      <t>コンゴ</t>
    </rPh>
    <rPh sb="8" eb="9">
      <t>オモ</t>
    </rPh>
    <phoneticPr fontId="2"/>
  </si>
  <si>
    <t>MA</t>
    <phoneticPr fontId="2"/>
  </si>
  <si>
    <t>（回答はいくつでも）</t>
    <phoneticPr fontId="2"/>
  </si>
  <si>
    <t>生計を維持する（生活費や学費を稼ぐ）ため</t>
    <rPh sb="0" eb="2">
      <t>セイケイ</t>
    </rPh>
    <rPh sb="3" eb="5">
      <t>イジ</t>
    </rPh>
    <rPh sb="8" eb="11">
      <t>セイカツヒ</t>
    </rPh>
    <rPh sb="12" eb="14">
      <t>ガクヒ</t>
    </rPh>
    <rPh sb="15" eb="16">
      <t>カセ</t>
    </rPh>
    <phoneticPr fontId="2"/>
  </si>
  <si>
    <t>転職や独立の準備のため</t>
    <rPh sb="0" eb="2">
      <t>テンショク</t>
    </rPh>
    <rPh sb="3" eb="5">
      <t>ドクリツ</t>
    </rPh>
    <rPh sb="6" eb="8">
      <t>ジュンビ</t>
    </rPh>
    <phoneticPr fontId="2"/>
  </si>
  <si>
    <t>新しい知識や経験を得るため</t>
    <rPh sb="0" eb="1">
      <t>アタラ</t>
    </rPh>
    <rPh sb="3" eb="5">
      <t>チシキ</t>
    </rPh>
    <rPh sb="6" eb="8">
      <t>ケイケン</t>
    </rPh>
    <rPh sb="9" eb="10">
      <t>エ</t>
    </rPh>
    <phoneticPr fontId="2"/>
  </si>
  <si>
    <t>様々な分野の人とつながり、人脈を広げるため</t>
    <rPh sb="0" eb="2">
      <t>サマザマ</t>
    </rPh>
    <rPh sb="3" eb="5">
      <t>ブンヤ</t>
    </rPh>
    <rPh sb="6" eb="7">
      <t>ヒト</t>
    </rPh>
    <rPh sb="13" eb="15">
      <t>ジンミャク</t>
    </rPh>
    <rPh sb="16" eb="17">
      <t>ヒロ</t>
    </rPh>
    <phoneticPr fontId="2"/>
  </si>
  <si>
    <t>自分の知識や能力を試してみたいため</t>
    <rPh sb="0" eb="2">
      <t>ジブン</t>
    </rPh>
    <rPh sb="3" eb="5">
      <t>チシキ</t>
    </rPh>
    <rPh sb="6" eb="8">
      <t>ノウリョク</t>
    </rPh>
    <rPh sb="9" eb="10">
      <t>タメ</t>
    </rPh>
    <phoneticPr fontId="2"/>
  </si>
  <si>
    <t>社会貢献したいため</t>
    <rPh sb="0" eb="2">
      <t>シャカイ</t>
    </rPh>
    <rPh sb="2" eb="4">
      <t>コウケン</t>
    </rPh>
    <phoneticPr fontId="2"/>
  </si>
  <si>
    <t>時間にゆとりがあるため</t>
    <rPh sb="0" eb="2">
      <t>ジカン</t>
    </rPh>
    <phoneticPr fontId="2"/>
  </si>
  <si>
    <t>その他　　具体的に：</t>
    <phoneticPr fontId="2"/>
  </si>
  <si>
    <t>その他　　具体的に：</t>
    <rPh sb="2" eb="3">
      <t>タ</t>
    </rPh>
    <phoneticPr fontId="2"/>
  </si>
  <si>
    <t>家族や友人、知り合いなどに頼まれたため</t>
    <rPh sb="0" eb="2">
      <t>カゾク</t>
    </rPh>
    <rPh sb="3" eb="5">
      <t>ユウジン</t>
    </rPh>
    <rPh sb="6" eb="7">
      <t>シ</t>
    </rPh>
    <rPh sb="8" eb="9">
      <t>ア</t>
    </rPh>
    <rPh sb="13" eb="14">
      <t>タノ</t>
    </rPh>
    <phoneticPr fontId="2"/>
  </si>
  <si>
    <t>なんとなく</t>
    <phoneticPr fontId="2"/>
  </si>
  <si>
    <r>
      <rPr>
        <u/>
        <sz val="9"/>
        <color rgb="FFFF0000"/>
        <rFont val="メイリオ"/>
        <family val="3"/>
        <charset val="128"/>
      </rPr>
      <t>あなたの配偶者</t>
    </r>
    <r>
      <rPr>
        <sz val="9"/>
        <rFont val="メイリオ"/>
        <family val="3"/>
        <charset val="128"/>
      </rPr>
      <t>の</t>
    </r>
    <r>
      <rPr>
        <sz val="9"/>
        <color rgb="FFFF0000"/>
        <rFont val="メイリオ"/>
        <family val="3"/>
        <charset val="128"/>
      </rPr>
      <t>昨年1年間(2017年1月～12月）</t>
    </r>
    <r>
      <rPr>
        <sz val="9"/>
        <rFont val="メイリオ"/>
        <family val="3"/>
        <charset val="128"/>
      </rPr>
      <t>の仕事からの収入（税込みの実績）を教えてください。</t>
    </r>
    <rPh sb="4" eb="7">
      <t>ハイグウシャ</t>
    </rPh>
    <rPh sb="8" eb="10">
      <t>サクネン</t>
    </rPh>
    <rPh sb="11" eb="13">
      <t>ネンカン</t>
    </rPh>
    <rPh sb="18" eb="19">
      <t>ネン</t>
    </rPh>
    <rPh sb="20" eb="21">
      <t>ガツ</t>
    </rPh>
    <rPh sb="24" eb="25">
      <t>ガツ</t>
    </rPh>
    <rPh sb="27" eb="29">
      <t>シゴト</t>
    </rPh>
    <rPh sb="32" eb="34">
      <t>シュウニュウ</t>
    </rPh>
    <rPh sb="35" eb="37">
      <t>ゼイコミ</t>
    </rPh>
    <rPh sb="39" eb="41">
      <t>ジッセキ</t>
    </rPh>
    <rPh sb="43" eb="44">
      <t>オシ</t>
    </rPh>
    <phoneticPr fontId="2"/>
  </si>
  <si>
    <t>あなたはふだん、家族の介護をしていますか。</t>
    <rPh sb="8" eb="10">
      <t>カゾク</t>
    </rPh>
    <rPh sb="11" eb="13">
      <t>カイゴ</t>
    </rPh>
    <phoneticPr fontId="2"/>
  </si>
  <si>
    <t>介護する家族はいない</t>
    <rPh sb="0" eb="2">
      <t>カイゴ</t>
    </rPh>
    <rPh sb="4" eb="6">
      <t>カゾク</t>
    </rPh>
    <phoneticPr fontId="2"/>
  </si>
  <si>
    <t>1人</t>
    <rPh sb="1" eb="2">
      <t>ニン</t>
    </rPh>
    <phoneticPr fontId="3"/>
  </si>
  <si>
    <t>2人</t>
    <rPh sb="1" eb="2">
      <t>ニン</t>
    </rPh>
    <phoneticPr fontId="2"/>
  </si>
  <si>
    <t>3人</t>
    <rPh sb="1" eb="2">
      <t>ニン</t>
    </rPh>
    <phoneticPr fontId="2"/>
  </si>
  <si>
    <t>4人</t>
    <rPh sb="1" eb="2">
      <t>ニン</t>
    </rPh>
    <phoneticPr fontId="2"/>
  </si>
  <si>
    <t>5人以上</t>
    <rPh sb="1" eb="2">
      <t>ニン</t>
    </rPh>
    <rPh sb="2" eb="4">
      <t>イジョウ</t>
    </rPh>
    <phoneticPr fontId="2"/>
  </si>
  <si>
    <t>あなたがふだん、介護をしている家族は何人ですか。</t>
    <rPh sb="8" eb="10">
      <t>カイゴ</t>
    </rPh>
    <rPh sb="15" eb="17">
      <t>カゾク</t>
    </rPh>
    <rPh sb="18" eb="20">
      <t>ナンニン</t>
    </rPh>
    <phoneticPr fontId="2"/>
  </si>
  <si>
    <t>あなたがふだん、介護をしている家族はだれですか。</t>
    <rPh sb="8" eb="10">
      <t>カイゴ</t>
    </rPh>
    <rPh sb="15" eb="17">
      <t>カゾク</t>
    </rPh>
    <phoneticPr fontId="2"/>
  </si>
  <si>
    <t>自分の親</t>
    <rPh sb="0" eb="2">
      <t>ジブン</t>
    </rPh>
    <rPh sb="3" eb="4">
      <t>オヤ</t>
    </rPh>
    <phoneticPr fontId="3"/>
  </si>
  <si>
    <t>配偶者の親</t>
    <rPh sb="0" eb="3">
      <t>ハイグウシャ</t>
    </rPh>
    <rPh sb="4" eb="5">
      <t>オヤ</t>
    </rPh>
    <phoneticPr fontId="2"/>
  </si>
  <si>
    <t>配偶者</t>
    <rPh sb="0" eb="3">
      <t>ハイグウシャ</t>
    </rPh>
    <phoneticPr fontId="2"/>
  </si>
  <si>
    <t>その他の親族</t>
    <rPh sb="2" eb="3">
      <t>タ</t>
    </rPh>
    <rPh sb="4" eb="6">
      <t>シンゾク</t>
    </rPh>
    <phoneticPr fontId="2"/>
  </si>
  <si>
    <t>5</t>
    <phoneticPr fontId="2"/>
  </si>
  <si>
    <t>2</t>
    <phoneticPr fontId="2"/>
  </si>
  <si>
    <t>3</t>
    <phoneticPr fontId="2"/>
  </si>
  <si>
    <t>4</t>
    <phoneticPr fontId="2"/>
  </si>
  <si>
    <t>SA</t>
    <phoneticPr fontId="2"/>
  </si>
  <si>
    <t>あなたは会社や上司に介護をしていることを伝えていますか。</t>
    <phoneticPr fontId="2"/>
  </si>
  <si>
    <t>伝えている</t>
    <rPh sb="0" eb="1">
      <t>ツタ</t>
    </rPh>
    <phoneticPr fontId="3"/>
  </si>
  <si>
    <t>伝えていない</t>
    <rPh sb="0" eb="1">
      <t>ツタ</t>
    </rPh>
    <phoneticPr fontId="2"/>
  </si>
  <si>
    <t>生活時間（睡眠）</t>
    <rPh sb="0" eb="2">
      <t>セイカツ</t>
    </rPh>
    <rPh sb="2" eb="4">
      <t>ジカン</t>
    </rPh>
    <rPh sb="5" eb="7">
      <t>スイミン</t>
    </rPh>
    <phoneticPr fontId="2"/>
  </si>
  <si>
    <t>生活時間（家事・育児）</t>
    <rPh sb="0" eb="2">
      <t>セイカツ</t>
    </rPh>
    <rPh sb="2" eb="4">
      <t>ジカン</t>
    </rPh>
    <rPh sb="5" eb="7">
      <t>カジ</t>
    </rPh>
    <rPh sb="8" eb="10">
      <t>イクジ</t>
    </rPh>
    <phoneticPr fontId="2"/>
  </si>
  <si>
    <t>生活時間（通勤）</t>
    <rPh sb="0" eb="2">
      <t>セイカツ</t>
    </rPh>
    <rPh sb="2" eb="4">
      <t>ジカン</t>
    </rPh>
    <rPh sb="5" eb="7">
      <t>ツウキン</t>
    </rPh>
    <phoneticPr fontId="2"/>
  </si>
  <si>
    <t>生活時間（仕事）</t>
    <rPh sb="0" eb="2">
      <t>セイカツ</t>
    </rPh>
    <rPh sb="2" eb="4">
      <t>ジカン</t>
    </rPh>
    <rPh sb="5" eb="7">
      <t>シゴト</t>
    </rPh>
    <phoneticPr fontId="2"/>
  </si>
  <si>
    <t>生活時間（自由時間）</t>
    <rPh sb="0" eb="2">
      <t>セイカツ</t>
    </rPh>
    <rPh sb="2" eb="4">
      <t>ジカン</t>
    </rPh>
    <rPh sb="5" eb="7">
      <t>ジユウ</t>
    </rPh>
    <rPh sb="7" eb="9">
      <t>ジカン</t>
    </rPh>
    <phoneticPr fontId="2"/>
  </si>
  <si>
    <t>Q42-1</t>
    <phoneticPr fontId="2"/>
  </si>
  <si>
    <t>Q42-2</t>
    <phoneticPr fontId="2"/>
  </si>
  <si>
    <t>Q42-3</t>
    <phoneticPr fontId="2"/>
  </si>
  <si>
    <t>Q42-4</t>
    <phoneticPr fontId="2"/>
  </si>
  <si>
    <t>Q42-5</t>
    <phoneticPr fontId="2"/>
  </si>
  <si>
    <t>法人化有無</t>
    <rPh sb="0" eb="3">
      <t>ホウジンカ</t>
    </rPh>
    <rPh sb="3" eb="5">
      <t>ウム</t>
    </rPh>
    <phoneticPr fontId="2"/>
  </si>
  <si>
    <t>テレワーク制度対象者</t>
    <rPh sb="5" eb="7">
      <t>セイド</t>
    </rPh>
    <rPh sb="7" eb="10">
      <t>タイショウシャ</t>
    </rPh>
    <phoneticPr fontId="2"/>
  </si>
  <si>
    <t>副業実施意向</t>
    <rPh sb="0" eb="2">
      <t>フクギョウ</t>
    </rPh>
    <rPh sb="2" eb="4">
      <t>ジッシ</t>
    </rPh>
    <rPh sb="4" eb="6">
      <t>イコウ</t>
    </rPh>
    <phoneticPr fontId="2"/>
  </si>
  <si>
    <t>副業したい理由</t>
    <rPh sb="0" eb="2">
      <t>フクギョウ</t>
    </rPh>
    <rPh sb="5" eb="7">
      <t>リユウ</t>
    </rPh>
    <phoneticPr fontId="2"/>
  </si>
  <si>
    <t>副業をしている理由</t>
    <rPh sb="0" eb="2">
      <t>フクギョウ</t>
    </rPh>
    <rPh sb="7" eb="9">
      <t>リユウ</t>
    </rPh>
    <phoneticPr fontId="2"/>
  </si>
  <si>
    <t>介護実施有無</t>
    <rPh sb="0" eb="2">
      <t>カイゴ</t>
    </rPh>
    <rPh sb="2" eb="4">
      <t>ジッシ</t>
    </rPh>
    <rPh sb="4" eb="6">
      <t>ウム</t>
    </rPh>
    <phoneticPr fontId="2"/>
  </si>
  <si>
    <t>介護している人の人数</t>
    <rPh sb="0" eb="2">
      <t>カイゴ</t>
    </rPh>
    <rPh sb="6" eb="7">
      <t>ヒト</t>
    </rPh>
    <rPh sb="8" eb="10">
      <t>ニンズウ</t>
    </rPh>
    <phoneticPr fontId="2"/>
  </si>
  <si>
    <t>介護している家族</t>
    <rPh sb="0" eb="2">
      <t>カイゴ</t>
    </rPh>
    <rPh sb="6" eb="8">
      <t>カゾク</t>
    </rPh>
    <phoneticPr fontId="2"/>
  </si>
  <si>
    <t>介護していることを会社に伝えているか</t>
    <rPh sb="0" eb="2">
      <t>カイゴ</t>
    </rPh>
    <rPh sb="9" eb="11">
      <t>カイシャ</t>
    </rPh>
    <rPh sb="12" eb="13">
      <t>ツタ</t>
    </rPh>
    <phoneticPr fontId="2"/>
  </si>
  <si>
    <t>実店舗で事業を行っている</t>
    <rPh sb="0" eb="1">
      <t>ジツ</t>
    </rPh>
    <rPh sb="1" eb="3">
      <t>テンポ</t>
    </rPh>
    <rPh sb="4" eb="6">
      <t>ジギョウ</t>
    </rPh>
    <rPh sb="7" eb="8">
      <t>オコナ</t>
    </rPh>
    <phoneticPr fontId="2"/>
  </si>
  <si>
    <t>ネット店舗で事業を行っている</t>
    <rPh sb="3" eb="5">
      <t>テンポ</t>
    </rPh>
    <rPh sb="6" eb="8">
      <t>ジギョウ</t>
    </rPh>
    <rPh sb="9" eb="10">
      <t>オコナ</t>
    </rPh>
    <phoneticPr fontId="2"/>
  </si>
  <si>
    <t>実店舗とネット店舗の両方で事業を行っている</t>
    <rPh sb="0" eb="1">
      <t>ジツ</t>
    </rPh>
    <rPh sb="1" eb="3">
      <t>テンポ</t>
    </rPh>
    <rPh sb="7" eb="9">
      <t>テンポ</t>
    </rPh>
    <rPh sb="10" eb="12">
      <t>リョウホウ</t>
    </rPh>
    <rPh sb="13" eb="15">
      <t>ジギョウ</t>
    </rPh>
    <rPh sb="16" eb="17">
      <t>オコナ</t>
    </rPh>
    <phoneticPr fontId="2"/>
  </si>
  <si>
    <t>店舗はない</t>
    <rPh sb="0" eb="2">
      <t>テンポ</t>
    </rPh>
    <phoneticPr fontId="2"/>
  </si>
  <si>
    <t>2</t>
    <phoneticPr fontId="2"/>
  </si>
  <si>
    <t>3</t>
    <phoneticPr fontId="2"/>
  </si>
  <si>
    <t>4</t>
    <phoneticPr fontId="2"/>
  </si>
  <si>
    <t>店舗有無</t>
    <rPh sb="0" eb="2">
      <t>テンポ</t>
    </rPh>
    <rPh sb="2" eb="4">
      <t>ウム</t>
    </rPh>
    <phoneticPr fontId="2"/>
  </si>
  <si>
    <t>（回答はいくつでも）</t>
    <phoneticPr fontId="2"/>
  </si>
  <si>
    <t>5</t>
    <phoneticPr fontId="2"/>
  </si>
  <si>
    <t>6</t>
    <phoneticPr fontId="2"/>
  </si>
  <si>
    <t>7</t>
    <phoneticPr fontId="2"/>
  </si>
  <si>
    <t>8</t>
    <phoneticPr fontId="2"/>
  </si>
  <si>
    <t>9</t>
    <phoneticPr fontId="2"/>
  </si>
  <si>
    <t>1</t>
    <phoneticPr fontId="2"/>
  </si>
  <si>
    <t>2</t>
    <phoneticPr fontId="2"/>
  </si>
  <si>
    <t>3</t>
    <phoneticPr fontId="2"/>
  </si>
  <si>
    <t>4</t>
    <phoneticPr fontId="2"/>
  </si>
  <si>
    <r>
      <t>■</t>
    </r>
    <r>
      <rPr>
        <sz val="9"/>
        <color rgb="FFFF0000"/>
        <rFont val="メイリオ"/>
        <family val="3"/>
        <charset val="128"/>
      </rPr>
      <t>昨年1年間（2017年1月～12月）</t>
    </r>
    <r>
      <rPr>
        <sz val="9"/>
        <rFont val="メイリオ"/>
        <family val="3"/>
        <charset val="128"/>
      </rPr>
      <t>の</t>
    </r>
    <r>
      <rPr>
        <sz val="9"/>
        <color rgb="FFFF0000"/>
        <rFont val="メイリオ"/>
        <family val="3"/>
        <charset val="128"/>
      </rPr>
      <t>主な仕事以外の</t>
    </r>
    <r>
      <rPr>
        <sz val="9"/>
        <rFont val="メイリオ"/>
        <family val="3"/>
        <charset val="128"/>
      </rPr>
      <t>収入を伴う</t>
    </r>
    <r>
      <rPr>
        <sz val="9"/>
        <color rgb="FFFF0000"/>
        <rFont val="メイリオ"/>
        <family val="3"/>
        <charset val="128"/>
      </rPr>
      <t>労働（副業・兼業）</t>
    </r>
    <r>
      <rPr>
        <sz val="9"/>
        <rFont val="メイリオ"/>
        <family val="3"/>
        <charset val="128"/>
      </rPr>
      <t>についておたずねします。</t>
    </r>
    <rPh sb="20" eb="21">
      <t>オモ</t>
    </rPh>
    <rPh sb="22" eb="24">
      <t>シゴト</t>
    </rPh>
    <rPh sb="24" eb="26">
      <t>イガイ</t>
    </rPh>
    <rPh sb="27" eb="29">
      <t>シュウニュウ</t>
    </rPh>
    <rPh sb="30" eb="31">
      <t>トモナ</t>
    </rPh>
    <rPh sb="32" eb="34">
      <t>ロウドウ</t>
    </rPh>
    <rPh sb="35" eb="37">
      <t>フクギョウ</t>
    </rPh>
    <rPh sb="38" eb="40">
      <t>ケンギョウ</t>
    </rPh>
    <phoneticPr fontId="2"/>
  </si>
  <si>
    <t>生活を維持する最低限の費用以外に、貯蓄や自由に使えるお金を確保するため</t>
    <rPh sb="0" eb="2">
      <t>セイカツ</t>
    </rPh>
    <rPh sb="3" eb="5">
      <t>イジ</t>
    </rPh>
    <rPh sb="7" eb="10">
      <t>サイテイゲン</t>
    </rPh>
    <rPh sb="11" eb="13">
      <t>ヒヨウ</t>
    </rPh>
    <rPh sb="13" eb="15">
      <t>イガイ</t>
    </rPh>
    <rPh sb="17" eb="19">
      <t>チョチク</t>
    </rPh>
    <rPh sb="20" eb="22">
      <t>ジユウ</t>
    </rPh>
    <rPh sb="23" eb="24">
      <t>ツカ</t>
    </rPh>
    <rPh sb="27" eb="28">
      <t>カネ</t>
    </rPh>
    <rPh sb="29" eb="31">
      <t>カクホ</t>
    </rPh>
    <phoneticPr fontId="2"/>
  </si>
  <si>
    <t>事業形態</t>
    <rPh sb="0" eb="2">
      <t>ジギョウ</t>
    </rPh>
    <rPh sb="2" eb="4">
      <t>ケイタイ</t>
    </rPh>
    <phoneticPr fontId="2"/>
  </si>
  <si>
    <t>具体的仕事内容</t>
    <rPh sb="0" eb="3">
      <t>グタイテキ</t>
    </rPh>
    <rPh sb="3" eb="5">
      <t>シゴト</t>
    </rPh>
    <rPh sb="5" eb="7">
      <t>ナイヨウ</t>
    </rPh>
    <phoneticPr fontId="2"/>
  </si>
  <si>
    <t>仕事内容種類</t>
    <rPh sb="0" eb="2">
      <t>シゴト</t>
    </rPh>
    <rPh sb="2" eb="4">
      <t>ナイヨウ</t>
    </rPh>
    <rPh sb="4" eb="6">
      <t>シュルイ</t>
    </rPh>
    <phoneticPr fontId="2"/>
  </si>
  <si>
    <t>就業形態</t>
    <rPh sb="0" eb="2">
      <t>シュウギョウ</t>
    </rPh>
    <rPh sb="2" eb="4">
      <t>ケイタイ</t>
    </rPh>
    <phoneticPr fontId="2"/>
  </si>
  <si>
    <t>店舗有無</t>
    <rPh sb="0" eb="2">
      <t>テンポ</t>
    </rPh>
    <rPh sb="2" eb="4">
      <t>ウム</t>
    </rPh>
    <phoneticPr fontId="2"/>
  </si>
  <si>
    <t>副業の数</t>
    <rPh sb="0" eb="2">
      <t>フクギョウ</t>
    </rPh>
    <rPh sb="3" eb="4">
      <t>カズ</t>
    </rPh>
    <phoneticPr fontId="2"/>
  </si>
  <si>
    <r>
      <rPr>
        <b/>
        <sz val="9"/>
        <rFont val="メイリオ"/>
        <family val="3"/>
        <charset val="128"/>
      </rPr>
      <t>あなたの</t>
    </r>
    <r>
      <rPr>
        <b/>
        <sz val="9"/>
        <color rgb="FFFF0000"/>
        <rFont val="メイリオ"/>
        <family val="3"/>
        <charset val="128"/>
      </rPr>
      <t>主な仕事</t>
    </r>
    <r>
      <rPr>
        <b/>
        <sz val="9"/>
        <rFont val="メイリオ"/>
        <family val="3"/>
        <charset val="128"/>
      </rPr>
      <t>からの</t>
    </r>
    <r>
      <rPr>
        <b/>
        <sz val="9"/>
        <color rgb="FFFF0000"/>
        <rFont val="メイリオ"/>
        <family val="3"/>
        <charset val="128"/>
      </rPr>
      <t>年収</t>
    </r>
    <r>
      <rPr>
        <sz val="9"/>
        <rFont val="メイリオ"/>
        <family val="3"/>
        <charset val="128"/>
      </rPr>
      <t>（　　　　）万円/年</t>
    </r>
    <rPh sb="4" eb="5">
      <t>オモ</t>
    </rPh>
    <rPh sb="6" eb="8">
      <t>シゴト</t>
    </rPh>
    <rPh sb="11" eb="13">
      <t>ネンシュウ</t>
    </rPh>
    <rPh sb="19" eb="21">
      <t>マンエン</t>
    </rPh>
    <rPh sb="22" eb="23">
      <t>ネン</t>
    </rPh>
    <phoneticPr fontId="2"/>
  </si>
  <si>
    <t>介護する家族がいる</t>
    <rPh sb="0" eb="2">
      <t>カイゴ</t>
    </rPh>
    <rPh sb="4" eb="6">
      <t>カゾク</t>
    </rPh>
    <phoneticPr fontId="2"/>
  </si>
  <si>
    <t>自分がすべてしている</t>
    <rPh sb="0" eb="2">
      <t>ジブン</t>
    </rPh>
    <phoneticPr fontId="3"/>
  </si>
  <si>
    <t>自分と家族で同等にしている</t>
    <rPh sb="0" eb="2">
      <t>ジブン</t>
    </rPh>
    <rPh sb="3" eb="5">
      <t>カゾク</t>
    </rPh>
    <rPh sb="6" eb="8">
      <t>ドウトウ</t>
    </rPh>
    <phoneticPr fontId="2"/>
  </si>
  <si>
    <t>自分以外の家族がすべてしている</t>
    <rPh sb="0" eb="2">
      <t>ジブン</t>
    </rPh>
    <rPh sb="2" eb="4">
      <t>イガイ</t>
    </rPh>
    <rPh sb="5" eb="7">
      <t>カゾク</t>
    </rPh>
    <phoneticPr fontId="2"/>
  </si>
  <si>
    <t>自分も家族もしていない</t>
    <rPh sb="0" eb="2">
      <t>ジブン</t>
    </rPh>
    <rPh sb="3" eb="5">
      <t>カゾク</t>
    </rPh>
    <phoneticPr fontId="2"/>
  </si>
  <si>
    <t>家族従業者（飲食店・卸小売店・農業等の家族従業者）</t>
    <rPh sb="0" eb="2">
      <t>カゾク</t>
    </rPh>
    <rPh sb="2" eb="5">
      <t>ジュウギョウシャ</t>
    </rPh>
    <rPh sb="6" eb="8">
      <t>インショク</t>
    </rPh>
    <rPh sb="8" eb="9">
      <t>テン</t>
    </rPh>
    <rPh sb="10" eb="11">
      <t>オロシ</t>
    </rPh>
    <rPh sb="11" eb="13">
      <t>コウリ</t>
    </rPh>
    <rPh sb="13" eb="14">
      <t>テン</t>
    </rPh>
    <rPh sb="15" eb="17">
      <t>ノウギョウ</t>
    </rPh>
    <rPh sb="17" eb="18">
      <t>トウ</t>
    </rPh>
    <rPh sb="19" eb="21">
      <t>カゾク</t>
    </rPh>
    <rPh sb="21" eb="24">
      <t>ジュウギョウシャ</t>
    </rPh>
    <phoneticPr fontId="2"/>
  </si>
  <si>
    <t>自営業主（雇い人なし、内職を含む）</t>
    <rPh sb="0" eb="3">
      <t>ジエイギョウ</t>
    </rPh>
    <rPh sb="3" eb="4">
      <t>ヌシ</t>
    </rPh>
    <rPh sb="5" eb="6">
      <t>ヤト</t>
    </rPh>
    <rPh sb="7" eb="8">
      <t>ビト</t>
    </rPh>
    <rPh sb="11" eb="13">
      <t>ナイショク</t>
    </rPh>
    <rPh sb="14" eb="15">
      <t>フク</t>
    </rPh>
    <phoneticPr fontId="2"/>
  </si>
  <si>
    <t>全従業員が対象になっている場合</t>
    <rPh sb="0" eb="1">
      <t>ゼン</t>
    </rPh>
    <rPh sb="1" eb="4">
      <t>ジュウギョウイン</t>
    </rPh>
    <rPh sb="5" eb="7">
      <t>タイショウ</t>
    </rPh>
    <rPh sb="13" eb="15">
      <t>バアイ</t>
    </rPh>
    <phoneticPr fontId="2"/>
  </si>
  <si>
    <t>対象者が限定されている場合
※2、3の両方が対象となっている場合は、両方お選びください。</t>
    <rPh sb="0" eb="3">
      <t>タイショウシャ</t>
    </rPh>
    <rPh sb="4" eb="6">
      <t>ゲンテイ</t>
    </rPh>
    <rPh sb="11" eb="13">
      <t>バアイ</t>
    </rPh>
    <rPh sb="19" eb="21">
      <t>リョウホウ</t>
    </rPh>
    <rPh sb="22" eb="24">
      <t>タイショウ</t>
    </rPh>
    <rPh sb="30" eb="32">
      <t>バアイ</t>
    </rPh>
    <rPh sb="34" eb="36">
      <t>リョウホウ</t>
    </rPh>
    <rPh sb="37" eb="38">
      <t>エラ</t>
    </rPh>
    <phoneticPr fontId="2"/>
  </si>
  <si>
    <t>1.全従業員（新入社員等ごく一部の例外を除く）</t>
    <rPh sb="2" eb="3">
      <t>ゼン</t>
    </rPh>
    <rPh sb="3" eb="6">
      <t>ジュウギョウイン</t>
    </rPh>
    <rPh sb="7" eb="9">
      <t>シンニュウ</t>
    </rPh>
    <rPh sb="9" eb="12">
      <t>シャインナド</t>
    </rPh>
    <rPh sb="14" eb="16">
      <t>イチブ</t>
    </rPh>
    <rPh sb="17" eb="19">
      <t>レイガイ</t>
    </rPh>
    <rPh sb="20" eb="21">
      <t>ノゾ</t>
    </rPh>
    <phoneticPr fontId="2"/>
  </si>
  <si>
    <t>2.特定の職域・職位や事業部門の従業員</t>
    <rPh sb="2" eb="4">
      <t>トクテイ</t>
    </rPh>
    <rPh sb="8" eb="10">
      <t>ショクイ</t>
    </rPh>
    <phoneticPr fontId="2"/>
  </si>
  <si>
    <t>3.育児や介護との両立が必要な従業員</t>
    <rPh sb="12" eb="14">
      <t>ヒツヨウ</t>
    </rPh>
    <phoneticPr fontId="2"/>
  </si>
  <si>
    <r>
      <rPr>
        <sz val="9"/>
        <color rgb="FFFF0000"/>
        <rFont val="メイリオ"/>
        <family val="3"/>
        <charset val="128"/>
      </rPr>
      <t>主な仕事以外の</t>
    </r>
    <r>
      <rPr>
        <sz val="9"/>
        <rFont val="メイリオ"/>
        <family val="3"/>
        <charset val="128"/>
      </rPr>
      <t>収入を伴う</t>
    </r>
    <r>
      <rPr>
        <sz val="9"/>
        <color rgb="FFFF0000"/>
        <rFont val="メイリオ"/>
        <family val="3"/>
        <charset val="128"/>
      </rPr>
      <t>労働（副業・兼業）</t>
    </r>
    <r>
      <rPr>
        <sz val="9"/>
        <rFont val="メイリオ"/>
        <family val="3"/>
        <charset val="128"/>
      </rPr>
      <t>は一つだけである</t>
    </r>
    <rPh sb="0" eb="1">
      <t>オモ</t>
    </rPh>
    <rPh sb="2" eb="4">
      <t>シゴト</t>
    </rPh>
    <rPh sb="4" eb="6">
      <t>イガイ</t>
    </rPh>
    <rPh sb="7" eb="9">
      <t>シュウニュウ</t>
    </rPh>
    <rPh sb="10" eb="11">
      <t>トモナ</t>
    </rPh>
    <rPh sb="12" eb="14">
      <t>ロウドウ</t>
    </rPh>
    <rPh sb="15" eb="17">
      <t>フクギョウ</t>
    </rPh>
    <rPh sb="18" eb="20">
      <t>ケンギョウ</t>
    </rPh>
    <rPh sb="22" eb="23">
      <t>ヒト</t>
    </rPh>
    <phoneticPr fontId="2"/>
  </si>
  <si>
    <r>
      <rPr>
        <sz val="9"/>
        <color rgb="FFFF0000"/>
        <rFont val="メイリオ"/>
        <family val="3"/>
        <charset val="128"/>
      </rPr>
      <t>主な仕事以外の</t>
    </r>
    <r>
      <rPr>
        <sz val="9"/>
        <rFont val="メイリオ"/>
        <family val="3"/>
        <charset val="128"/>
      </rPr>
      <t>収入を伴う</t>
    </r>
    <r>
      <rPr>
        <sz val="9"/>
        <color rgb="FFFF0000"/>
        <rFont val="メイリオ"/>
        <family val="3"/>
        <charset val="128"/>
      </rPr>
      <t>労働（副業・兼業）</t>
    </r>
    <r>
      <rPr>
        <sz val="9"/>
        <rFont val="メイリオ"/>
        <family val="3"/>
        <charset val="128"/>
      </rPr>
      <t>は二つ以上ある</t>
    </r>
    <rPh sb="0" eb="1">
      <t>オモ</t>
    </rPh>
    <rPh sb="2" eb="4">
      <t>シゴト</t>
    </rPh>
    <rPh sb="4" eb="6">
      <t>イガイ</t>
    </rPh>
    <rPh sb="7" eb="9">
      <t>シュウニュウ</t>
    </rPh>
    <rPh sb="10" eb="11">
      <t>トモナ</t>
    </rPh>
    <rPh sb="12" eb="14">
      <t>ロウドウ</t>
    </rPh>
    <rPh sb="15" eb="17">
      <t>フクギョウ</t>
    </rPh>
    <rPh sb="18" eb="20">
      <t>ケンギョウ</t>
    </rPh>
    <rPh sb="22" eb="23">
      <t>フタ</t>
    </rPh>
    <rPh sb="24" eb="26">
      <t>イジョウ</t>
    </rPh>
    <phoneticPr fontId="2"/>
  </si>
  <si>
    <t>7</t>
    <phoneticPr fontId="2"/>
  </si>
  <si>
    <t>1</t>
    <phoneticPr fontId="2"/>
  </si>
  <si>
    <t>2</t>
    <phoneticPr fontId="2"/>
  </si>
  <si>
    <t>3</t>
    <phoneticPr fontId="2"/>
  </si>
  <si>
    <t>4</t>
    <phoneticPr fontId="2"/>
  </si>
  <si>
    <t>5</t>
    <phoneticPr fontId="2"/>
  </si>
  <si>
    <t>6</t>
    <phoneticPr fontId="2"/>
  </si>
  <si>
    <t>あてはまるものはない</t>
    <phoneticPr fontId="2"/>
  </si>
  <si>
    <r>
      <rPr>
        <sz val="9"/>
        <color rgb="FF00B050"/>
        <rFont val="メイリオ"/>
        <family val="3"/>
        <charset val="128"/>
      </rPr>
      <t>勤務時間内</t>
    </r>
    <r>
      <rPr>
        <sz val="9"/>
        <rFont val="メイリオ"/>
        <family val="3"/>
        <charset val="128"/>
      </rPr>
      <t>に、詳しい人に指導・アドバイスを受けた</t>
    </r>
    <phoneticPr fontId="2"/>
  </si>
  <si>
    <r>
      <rPr>
        <sz val="9"/>
        <color rgb="FF0000CC"/>
        <rFont val="メイリオ"/>
        <family val="3"/>
        <charset val="128"/>
      </rPr>
      <t>勤務時間外</t>
    </r>
    <r>
      <rPr>
        <sz val="9"/>
        <rFont val="メイリオ"/>
        <family val="3"/>
        <charset val="128"/>
      </rPr>
      <t>に、詳しい人に指導・アドバイスを受けた</t>
    </r>
    <phoneticPr fontId="2"/>
  </si>
  <si>
    <r>
      <rPr>
        <sz val="9"/>
        <color rgb="FF0000CC"/>
        <rFont val="メイリオ"/>
        <family val="3"/>
        <charset val="128"/>
      </rPr>
      <t>勤務時間外</t>
    </r>
    <r>
      <rPr>
        <sz val="9"/>
        <rFont val="メイリオ"/>
        <family val="3"/>
        <charset val="128"/>
      </rPr>
      <t>に、マニュアルや書籍、インターネットなどで調べた</t>
    </r>
    <phoneticPr fontId="2"/>
  </si>
  <si>
    <r>
      <rPr>
        <sz val="9"/>
        <color rgb="FF0000CC"/>
        <rFont val="メイリオ"/>
        <family val="3"/>
        <charset val="128"/>
      </rPr>
      <t>勤務時間外</t>
    </r>
    <r>
      <rPr>
        <sz val="9"/>
        <rFont val="メイリオ"/>
        <family val="3"/>
        <charset val="128"/>
      </rPr>
      <t>に、研修や講座、勉強会に参加した</t>
    </r>
    <phoneticPr fontId="2"/>
  </si>
  <si>
    <r>
      <rPr>
        <sz val="9"/>
        <color rgb="FF00B050"/>
        <rFont val="メイリオ"/>
        <family val="3"/>
        <charset val="128"/>
      </rPr>
      <t>勤務時間内</t>
    </r>
    <r>
      <rPr>
        <sz val="9"/>
        <rFont val="メイリオ"/>
        <family val="3"/>
        <charset val="128"/>
      </rPr>
      <t>に、マニュアルや書籍、インターネットなどで調べた</t>
    </r>
    <phoneticPr fontId="2"/>
  </si>
  <si>
    <r>
      <rPr>
        <sz val="9"/>
        <color rgb="FF00B050"/>
        <rFont val="メイリオ"/>
        <family val="3"/>
        <charset val="128"/>
      </rPr>
      <t>勤務時間内</t>
    </r>
    <r>
      <rPr>
        <sz val="9"/>
        <rFont val="メイリオ"/>
        <family val="3"/>
        <charset val="128"/>
      </rPr>
      <t>に、研修や講座、勉強会に参加した</t>
    </r>
    <phoneticPr fontId="2"/>
  </si>
  <si>
    <t>排他</t>
    <rPh sb="0" eb="2">
      <t>ハイタ</t>
    </rPh>
    <phoneticPr fontId="2"/>
  </si>
  <si>
    <t>学び行動をとった理由をお選びください。</t>
    <rPh sb="0" eb="1">
      <t>マナ</t>
    </rPh>
    <rPh sb="2" eb="4">
      <t>コウドウ</t>
    </rPh>
    <rPh sb="8" eb="10">
      <t>リユウ</t>
    </rPh>
    <rPh sb="12" eb="13">
      <t>エラ</t>
    </rPh>
    <phoneticPr fontId="2"/>
  </si>
  <si>
    <t>現在の仕事に必要だから</t>
    <phoneticPr fontId="2"/>
  </si>
  <si>
    <t>昇進や昇格、昇給のため</t>
    <phoneticPr fontId="2"/>
  </si>
  <si>
    <t>転職や独立、希望する部署への異動のため</t>
    <phoneticPr fontId="2"/>
  </si>
  <si>
    <t>今の仕事でその道をきわめるため</t>
    <phoneticPr fontId="2"/>
  </si>
  <si>
    <t>学び続けるのが当然だから</t>
    <phoneticPr fontId="2"/>
  </si>
  <si>
    <r>
      <t>■先ほどお答えいただいた</t>
    </r>
    <r>
      <rPr>
        <sz val="9"/>
        <color rgb="FFFF0000"/>
        <rFont val="メイリオ"/>
        <family val="3"/>
        <charset val="128"/>
      </rPr>
      <t>昨年1年間（2017年1月～12月）</t>
    </r>
    <r>
      <rPr>
        <sz val="9"/>
        <rFont val="メイリオ"/>
        <family val="3"/>
        <charset val="128"/>
      </rPr>
      <t>の仕事に関連した学び行動についておたずねします。</t>
    </r>
    <rPh sb="1" eb="2">
      <t>サキ</t>
    </rPh>
    <rPh sb="5" eb="6">
      <t>コタ</t>
    </rPh>
    <rPh sb="31" eb="33">
      <t>シゴト</t>
    </rPh>
    <rPh sb="34" eb="36">
      <t>カンレン</t>
    </rPh>
    <rPh sb="38" eb="39">
      <t>マナ</t>
    </rPh>
    <rPh sb="40" eb="42">
      <t>コウドウ</t>
    </rPh>
    <phoneticPr fontId="2"/>
  </si>
  <si>
    <t>学び行動の効果はありましたか。</t>
    <rPh sb="0" eb="1">
      <t>マナ</t>
    </rPh>
    <rPh sb="2" eb="4">
      <t>コウドウ</t>
    </rPh>
    <rPh sb="5" eb="7">
      <t>コウカ</t>
    </rPh>
    <phoneticPr fontId="2"/>
  </si>
  <si>
    <t>（回答はひとつだけ）</t>
    <rPh sb="1" eb="3">
      <t>カイトウ</t>
    </rPh>
    <phoneticPr fontId="2"/>
  </si>
  <si>
    <t>とても効果があった</t>
    <rPh sb="3" eb="5">
      <t>コウカ</t>
    </rPh>
    <phoneticPr fontId="2"/>
  </si>
  <si>
    <t>効果があった</t>
    <rPh sb="0" eb="2">
      <t>コウカ</t>
    </rPh>
    <phoneticPr fontId="2"/>
  </si>
  <si>
    <t>どちらともいえない</t>
    <phoneticPr fontId="2"/>
  </si>
  <si>
    <t>あまり効果がなかった</t>
    <rPh sb="3" eb="5">
      <t>コウカ</t>
    </rPh>
    <phoneticPr fontId="2"/>
  </si>
  <si>
    <t>全く効果がなかった</t>
    <rPh sb="0" eb="1">
      <t>マッタ</t>
    </rPh>
    <rPh sb="2" eb="4">
      <t>コウカ</t>
    </rPh>
    <phoneticPr fontId="2"/>
  </si>
  <si>
    <t>学び行動をとらなかった理由をお選びください。</t>
    <rPh sb="0" eb="1">
      <t>マナ</t>
    </rPh>
    <rPh sb="2" eb="4">
      <t>コウドウ</t>
    </rPh>
    <rPh sb="11" eb="13">
      <t>リユウ</t>
    </rPh>
    <rPh sb="15" eb="16">
      <t>エラ</t>
    </rPh>
    <phoneticPr fontId="2"/>
  </si>
  <si>
    <t>仕事や家事・育児などで忙しいから</t>
    <phoneticPr fontId="2"/>
  </si>
  <si>
    <t>学び行動をとるための費用負担が重いから</t>
    <phoneticPr fontId="2"/>
  </si>
  <si>
    <t>既に必要な知識や技術を十分に身につけているから</t>
    <phoneticPr fontId="2"/>
  </si>
  <si>
    <t>知識や技術を取得するよい方法がみつからないから</t>
    <phoneticPr fontId="2"/>
  </si>
  <si>
    <t>会社が研修や自己啓発の機会を用意してくれなかったから</t>
    <phoneticPr fontId="2"/>
  </si>
  <si>
    <t>新たな知識や技術を学んでも会社が評価しないから</t>
    <phoneticPr fontId="2"/>
  </si>
  <si>
    <t>今後、転職や独立を予定していないから</t>
    <phoneticPr fontId="2"/>
  </si>
  <si>
    <t>8</t>
    <phoneticPr fontId="2"/>
  </si>
  <si>
    <t>常にそうする</t>
    <rPh sb="0" eb="1">
      <t>ツネ</t>
    </rPh>
    <phoneticPr fontId="2"/>
  </si>
  <si>
    <t>たいていそうする</t>
    <phoneticPr fontId="2"/>
  </si>
  <si>
    <t>あまりそうしない</t>
    <phoneticPr fontId="2"/>
  </si>
  <si>
    <t>そうしない</t>
    <phoneticPr fontId="2"/>
  </si>
  <si>
    <t>あなたの学生時代の学び行動は、以下のどれに近いですか。</t>
    <rPh sb="4" eb="6">
      <t>ガクセイ</t>
    </rPh>
    <rPh sb="6" eb="8">
      <t>ジダイ</t>
    </rPh>
    <rPh sb="9" eb="10">
      <t>マナ</t>
    </rPh>
    <rPh sb="11" eb="13">
      <t>コウドウ</t>
    </rPh>
    <rPh sb="15" eb="17">
      <t>イカ</t>
    </rPh>
    <rPh sb="21" eb="22">
      <t>チカ</t>
    </rPh>
    <phoneticPr fontId="2"/>
  </si>
  <si>
    <t>授業やテストの対策のみならず、ふだんから関心をもった事柄について自ら調べものをするなど、習慣的に学習していた</t>
    <phoneticPr fontId="2"/>
  </si>
  <si>
    <t>授業やテストのために、直前だけではなく常日頃から学習をしていた</t>
    <phoneticPr fontId="2"/>
  </si>
  <si>
    <t>授業やテストのために、テスト直前に知識を詰め込むなど、単発的に学習していた</t>
    <phoneticPr fontId="2"/>
  </si>
  <si>
    <t>ほとんど勉強はしていなかった</t>
    <phoneticPr fontId="2"/>
  </si>
  <si>
    <t>MA</t>
    <phoneticPr fontId="2"/>
  </si>
  <si>
    <t>SA</t>
    <phoneticPr fontId="2"/>
  </si>
  <si>
    <t>働かなくても今と同じレベルの生活が続けられるとしたら、仕事をやめたいと思いますか。</t>
    <rPh sb="0" eb="1">
      <t>ハタラ</t>
    </rPh>
    <rPh sb="6" eb="7">
      <t>イマ</t>
    </rPh>
    <rPh sb="8" eb="9">
      <t>オナ</t>
    </rPh>
    <rPh sb="14" eb="16">
      <t>セイカツ</t>
    </rPh>
    <rPh sb="17" eb="18">
      <t>ツヅ</t>
    </rPh>
    <rPh sb="27" eb="29">
      <t>シゴト</t>
    </rPh>
    <rPh sb="35" eb="36">
      <t>オモ</t>
    </rPh>
    <phoneticPr fontId="2"/>
  </si>
  <si>
    <t>強くそう思う</t>
    <rPh sb="0" eb="1">
      <t>ツヨ</t>
    </rPh>
    <rPh sb="4" eb="5">
      <t>オモ</t>
    </rPh>
    <phoneticPr fontId="2"/>
  </si>
  <si>
    <t>そう思う</t>
    <rPh sb="2" eb="3">
      <t>オモ</t>
    </rPh>
    <phoneticPr fontId="2"/>
  </si>
  <si>
    <t>どちらともいえない</t>
    <phoneticPr fontId="2"/>
  </si>
  <si>
    <t>そう思わない</t>
    <rPh sb="2" eb="3">
      <t>オモ</t>
    </rPh>
    <phoneticPr fontId="2"/>
  </si>
  <si>
    <t>全くそう思わない</t>
    <rPh sb="0" eb="1">
      <t>マッタ</t>
    </rPh>
    <rPh sb="4" eb="5">
      <t>オモ</t>
    </rPh>
    <phoneticPr fontId="2"/>
  </si>
  <si>
    <t>1</t>
    <phoneticPr fontId="2"/>
  </si>
  <si>
    <t>2</t>
    <phoneticPr fontId="2"/>
  </si>
  <si>
    <t>3</t>
    <phoneticPr fontId="2"/>
  </si>
  <si>
    <t>4</t>
    <phoneticPr fontId="2"/>
  </si>
  <si>
    <t>5</t>
    <phoneticPr fontId="2"/>
  </si>
  <si>
    <t>SA</t>
    <phoneticPr fontId="2"/>
  </si>
  <si>
    <t>仕事をやめたいか</t>
    <rPh sb="0" eb="2">
      <t>シゴト</t>
    </rPh>
    <phoneticPr fontId="2"/>
  </si>
  <si>
    <t>全員(ALL)</t>
    <phoneticPr fontId="2"/>
  </si>
  <si>
    <t>全員(ALL)</t>
    <phoneticPr fontId="2"/>
  </si>
  <si>
    <t>MA</t>
    <phoneticPr fontId="2"/>
  </si>
  <si>
    <t>あなたにとって相談できる人は誰ですか。あてはまるものをすべてお選びください。</t>
    <rPh sb="7" eb="9">
      <t>ソウダン</t>
    </rPh>
    <rPh sb="12" eb="13">
      <t>ヒト</t>
    </rPh>
    <rPh sb="14" eb="15">
      <t>ダレ</t>
    </rPh>
    <rPh sb="31" eb="32">
      <t>エラ</t>
    </rPh>
    <phoneticPr fontId="2"/>
  </si>
  <si>
    <t>（回答はいくつでも）</t>
    <phoneticPr fontId="2"/>
  </si>
  <si>
    <t>家族</t>
    <rPh sb="0" eb="2">
      <t>カゾク</t>
    </rPh>
    <phoneticPr fontId="2"/>
  </si>
  <si>
    <t>学校や自己啓発の知人や教師</t>
  </si>
  <si>
    <t>スポーツや趣味の知人</t>
  </si>
  <si>
    <t>NPO、ボランティア活動の知人</t>
  </si>
  <si>
    <t>相談できる人はいない</t>
  </si>
  <si>
    <t>家族以外の親族</t>
    <phoneticPr fontId="2"/>
  </si>
  <si>
    <t>職場や仕事の知人</t>
    <rPh sb="6" eb="8">
      <t>チジン</t>
    </rPh>
    <phoneticPr fontId="2"/>
  </si>
  <si>
    <t>地域や近所の知人</t>
    <phoneticPr fontId="2"/>
  </si>
  <si>
    <t>相談できる人</t>
    <rPh sb="0" eb="2">
      <t>ソウダン</t>
    </rPh>
    <rPh sb="5" eb="6">
      <t>ヒト</t>
    </rPh>
    <phoneticPr fontId="2"/>
  </si>
  <si>
    <t>その他　具体的に：</t>
    <rPh sb="4" eb="7">
      <t>グタイテキ</t>
    </rPh>
    <phoneticPr fontId="2"/>
  </si>
  <si>
    <t>5. 自分が引っ越しを伴う転勤をした（家族帯同）</t>
    <rPh sb="3" eb="5">
      <t>ジブン</t>
    </rPh>
    <rPh sb="6" eb="7">
      <t>ヒ</t>
    </rPh>
    <rPh sb="8" eb="9">
      <t>コ</t>
    </rPh>
    <rPh sb="11" eb="12">
      <t>トモナ</t>
    </rPh>
    <rPh sb="13" eb="15">
      <t>テンキン</t>
    </rPh>
    <rPh sb="19" eb="21">
      <t>カゾク</t>
    </rPh>
    <rPh sb="21" eb="23">
      <t>タイドウ</t>
    </rPh>
    <phoneticPr fontId="2"/>
  </si>
  <si>
    <t>１. 自分が仕事を辞めた・退職した</t>
    <rPh sb="3" eb="5">
      <t>ジブン</t>
    </rPh>
    <rPh sb="6" eb="8">
      <t>シゴト</t>
    </rPh>
    <rPh sb="9" eb="10">
      <t>ヤ</t>
    </rPh>
    <rPh sb="13" eb="15">
      <t>タイショク</t>
    </rPh>
    <phoneticPr fontId="2"/>
  </si>
  <si>
    <t>３. 配偶者が仕事を辞めた・退職した</t>
    <rPh sb="3" eb="6">
      <t>ハイグウシャ</t>
    </rPh>
    <rPh sb="7" eb="9">
      <t>シゴト</t>
    </rPh>
    <rPh sb="10" eb="11">
      <t>ヤ</t>
    </rPh>
    <rPh sb="14" eb="16">
      <t>タイショク</t>
    </rPh>
    <phoneticPr fontId="2"/>
  </si>
  <si>
    <t>４. 配偶者が仕事に就いた（就職した・起業した）</t>
    <rPh sb="3" eb="6">
      <t>ハイグウシャ</t>
    </rPh>
    <rPh sb="7" eb="9">
      <t>シゴト</t>
    </rPh>
    <rPh sb="10" eb="11">
      <t>ツ</t>
    </rPh>
    <rPh sb="14" eb="16">
      <t>シュウショク</t>
    </rPh>
    <rPh sb="19" eb="21">
      <t>キギョウ</t>
    </rPh>
    <phoneticPr fontId="2"/>
  </si>
  <si>
    <t>6. 自分が引っ越しを伴う転勤をした（単身赴任）</t>
    <rPh sb="3" eb="5">
      <t>ジブン</t>
    </rPh>
    <rPh sb="6" eb="7">
      <t>ヒ</t>
    </rPh>
    <rPh sb="8" eb="9">
      <t>コ</t>
    </rPh>
    <rPh sb="11" eb="12">
      <t>トモナ</t>
    </rPh>
    <rPh sb="13" eb="15">
      <t>テンキン</t>
    </rPh>
    <rPh sb="19" eb="21">
      <t>タンシン</t>
    </rPh>
    <rPh sb="21" eb="23">
      <t>フニン</t>
    </rPh>
    <phoneticPr fontId="2"/>
  </si>
  <si>
    <t>7. 配偶者が引っ越しを伴う転勤をした（家族帯同）</t>
    <rPh sb="3" eb="6">
      <t>ハイグウシャ</t>
    </rPh>
    <rPh sb="7" eb="8">
      <t>ヒ</t>
    </rPh>
    <rPh sb="9" eb="10">
      <t>コ</t>
    </rPh>
    <rPh sb="12" eb="13">
      <t>トモナ</t>
    </rPh>
    <rPh sb="14" eb="16">
      <t>テンキン</t>
    </rPh>
    <rPh sb="20" eb="22">
      <t>カゾク</t>
    </rPh>
    <rPh sb="22" eb="24">
      <t>タイドウ</t>
    </rPh>
    <phoneticPr fontId="2"/>
  </si>
  <si>
    <t>8. 配偶者が引っ越しを伴う転勤をした（単身赴任）</t>
    <rPh sb="3" eb="6">
      <t>ハイグウシャ</t>
    </rPh>
    <rPh sb="7" eb="8">
      <t>ヒ</t>
    </rPh>
    <rPh sb="9" eb="10">
      <t>コ</t>
    </rPh>
    <rPh sb="12" eb="13">
      <t>トモナ</t>
    </rPh>
    <rPh sb="14" eb="16">
      <t>テンキン</t>
    </rPh>
    <rPh sb="20" eb="22">
      <t>タンシン</t>
    </rPh>
    <rPh sb="22" eb="24">
      <t>フニン</t>
    </rPh>
    <phoneticPr fontId="2"/>
  </si>
  <si>
    <t>9. あてはまるものはない</t>
    <phoneticPr fontId="2"/>
  </si>
  <si>
    <t>■全国就業実態パネル調査2018　本調査目次</t>
    <rPh sb="1" eb="3">
      <t>ゼンコク</t>
    </rPh>
    <rPh sb="3" eb="5">
      <t>シュウギョウ</t>
    </rPh>
    <rPh sb="5" eb="7">
      <t>ジッタイ</t>
    </rPh>
    <rPh sb="10" eb="12">
      <t>チョウサ</t>
    </rPh>
    <rPh sb="17" eb="20">
      <t>ホンチョウサ</t>
    </rPh>
    <rPh sb="20" eb="22">
      <t>モクジ</t>
    </rPh>
    <phoneticPr fontId="6"/>
  </si>
  <si>
    <t>■全国就業実態パネル調査2018　追加調査目次</t>
    <rPh sb="1" eb="3">
      <t>ゼンコク</t>
    </rPh>
    <rPh sb="3" eb="5">
      <t>シュウギョウ</t>
    </rPh>
    <rPh sb="5" eb="7">
      <t>ジッタイ</t>
    </rPh>
    <rPh sb="10" eb="12">
      <t>チョウサ</t>
    </rPh>
    <rPh sb="17" eb="19">
      <t>ツイカ</t>
    </rPh>
    <rPh sb="19" eb="21">
      <t>チョウサ</t>
    </rPh>
    <rPh sb="21" eb="23">
      <t>モクジ</t>
    </rPh>
    <phoneticPr fontId="6"/>
  </si>
  <si>
    <t>性別</t>
    <rPh sb="0" eb="2">
      <t>セイベツ</t>
    </rPh>
    <phoneticPr fontId="2"/>
  </si>
  <si>
    <t>年齢</t>
    <rPh sb="0" eb="2">
      <t>ネンレイ</t>
    </rPh>
    <phoneticPr fontId="2"/>
  </si>
  <si>
    <t>会社や上司の指示での学び行動</t>
    <rPh sb="0" eb="2">
      <t>カイシャ</t>
    </rPh>
    <rPh sb="3" eb="5">
      <t>ジョウシ</t>
    </rPh>
    <rPh sb="6" eb="8">
      <t>シジ</t>
    </rPh>
    <rPh sb="10" eb="11">
      <t>マナ</t>
    </rPh>
    <rPh sb="12" eb="14">
      <t>コウドウ</t>
    </rPh>
    <phoneticPr fontId="2"/>
  </si>
  <si>
    <t>自ら進んで行った学び行動</t>
    <rPh sb="0" eb="1">
      <t>ミズカ</t>
    </rPh>
    <rPh sb="2" eb="3">
      <t>スス</t>
    </rPh>
    <rPh sb="5" eb="6">
      <t>オコナ</t>
    </rPh>
    <rPh sb="8" eb="9">
      <t>マナ</t>
    </rPh>
    <rPh sb="10" eb="12">
      <t>コウドウ</t>
    </rPh>
    <phoneticPr fontId="2"/>
  </si>
  <si>
    <t>学び行動をとった理由</t>
    <rPh sb="0" eb="1">
      <t>マナ</t>
    </rPh>
    <rPh sb="2" eb="4">
      <t>コウドウ</t>
    </rPh>
    <rPh sb="8" eb="10">
      <t>リユウ</t>
    </rPh>
    <phoneticPr fontId="2"/>
  </si>
  <si>
    <t>学び行動の効果</t>
    <rPh sb="0" eb="1">
      <t>マナ</t>
    </rPh>
    <rPh sb="2" eb="4">
      <t>コウドウ</t>
    </rPh>
    <rPh sb="5" eb="7">
      <t>コウカ</t>
    </rPh>
    <phoneticPr fontId="2"/>
  </si>
  <si>
    <t>学び行動をとらなかった理由</t>
    <rPh sb="0" eb="1">
      <t>マナ</t>
    </rPh>
    <rPh sb="2" eb="4">
      <t>コウドウ</t>
    </rPh>
    <rPh sb="11" eb="13">
      <t>リユウ</t>
    </rPh>
    <phoneticPr fontId="2"/>
  </si>
  <si>
    <t>仕事上の学び行動</t>
    <rPh sb="0" eb="3">
      <t>シゴトジョウ</t>
    </rPh>
    <rPh sb="4" eb="5">
      <t>マナ</t>
    </rPh>
    <rPh sb="6" eb="8">
      <t>コウドウ</t>
    </rPh>
    <phoneticPr fontId="2"/>
  </si>
  <si>
    <t>学生時代の学び行動</t>
    <rPh sb="0" eb="2">
      <t>ガクセイ</t>
    </rPh>
    <rPh sb="2" eb="4">
      <t>ジダイ</t>
    </rPh>
    <rPh sb="5" eb="6">
      <t>マナ</t>
    </rPh>
    <rPh sb="7" eb="9">
      <t>コウドウ</t>
    </rPh>
    <phoneticPr fontId="2"/>
  </si>
  <si>
    <t>あなたは仕事を進める上で、知らないことやよくわからないことがあるとき、すぐに学び行動をとりますか。</t>
    <phoneticPr fontId="2"/>
  </si>
  <si>
    <t>２. 自分が仕事に就いた（就職した・起業した）</t>
    <rPh sb="3" eb="5">
      <t>ジブン</t>
    </rPh>
    <rPh sb="6" eb="8">
      <t>シゴト</t>
    </rPh>
    <rPh sb="9" eb="10">
      <t>ツ</t>
    </rPh>
    <rPh sb="13" eb="15">
      <t>シュウショク</t>
    </rPh>
    <rPh sb="18" eb="20">
      <t>キギョウ</t>
    </rPh>
    <phoneticPr fontId="2"/>
  </si>
  <si>
    <t>■家事の実施についておたずねします。</t>
    <rPh sb="1" eb="3">
      <t>カジ</t>
    </rPh>
    <rPh sb="4" eb="6">
      <t>ジッシ</t>
    </rPh>
    <phoneticPr fontId="2"/>
  </si>
  <si>
    <t>NA</t>
    <phoneticPr fontId="2"/>
  </si>
  <si>
    <t>合計　　　　　　　　100％</t>
    <rPh sb="0" eb="2">
      <t>ゴウケイ</t>
    </rPh>
    <phoneticPr fontId="2"/>
  </si>
  <si>
    <t>配偶者以外の家族　（　　　）％</t>
    <rPh sb="0" eb="3">
      <t>ハイグウシャ</t>
    </rPh>
    <rPh sb="3" eb="5">
      <t>イガイ</t>
    </rPh>
    <rPh sb="6" eb="8">
      <t>カゾク</t>
    </rPh>
    <phoneticPr fontId="2"/>
  </si>
  <si>
    <t>あなた　　　　　　（　　　）％</t>
    <phoneticPr fontId="2"/>
  </si>
  <si>
    <t>配偶者　　　　　　（　　　）％</t>
    <rPh sb="0" eb="3">
      <t>ハイグウシャ</t>
    </rPh>
    <phoneticPr fontId="2"/>
  </si>
  <si>
    <t>1週間のうち、あなたとあなたの配偶者や家族が行っているすべての家事を100とした場合に、あなたが担っている家事はどの程度ですか。
※ただし、育児と介護は除きます。
※配偶者やご家族がいない場合は、「0」を入力ください。</t>
    <rPh sb="1" eb="3">
      <t>シュウカン</t>
    </rPh>
    <rPh sb="83" eb="86">
      <t>ハイグウシャ</t>
    </rPh>
    <rPh sb="88" eb="90">
      <t>カゾク</t>
    </rPh>
    <rPh sb="94" eb="96">
      <t>バアイ</t>
    </rPh>
    <rPh sb="102" eb="104">
      <t>ニュウリョク</t>
    </rPh>
    <phoneticPr fontId="2"/>
  </si>
  <si>
    <t>あなたは、平均的な1日（働いている日）において、家事にどのくらい時間をかけていますか。</t>
    <phoneticPr fontId="2"/>
  </si>
  <si>
    <t>（　　　）時間　（　　　）分</t>
    <rPh sb="5" eb="7">
      <t>ジカン</t>
    </rPh>
    <rPh sb="13" eb="14">
      <t>フン</t>
    </rPh>
    <phoneticPr fontId="2"/>
  </si>
  <si>
    <t>強く感じている</t>
    <rPh sb="0" eb="1">
      <t>ツヨ</t>
    </rPh>
    <rPh sb="2" eb="3">
      <t>カン</t>
    </rPh>
    <phoneticPr fontId="2"/>
  </si>
  <si>
    <t>感じている</t>
    <rPh sb="0" eb="1">
      <t>カン</t>
    </rPh>
    <phoneticPr fontId="2"/>
  </si>
  <si>
    <t>あまり感じていない</t>
    <rPh sb="3" eb="4">
      <t>カン</t>
    </rPh>
    <phoneticPr fontId="2"/>
  </si>
  <si>
    <t>ほとんど感じていない</t>
    <rPh sb="4" eb="5">
      <t>カン</t>
    </rPh>
    <phoneticPr fontId="2"/>
  </si>
  <si>
    <t>全く感じていない</t>
    <rPh sb="0" eb="1">
      <t>マッタ</t>
    </rPh>
    <rPh sb="2" eb="3">
      <t>カン</t>
    </rPh>
    <phoneticPr fontId="2"/>
  </si>
  <si>
    <t>あなたが家事を重荷に感じていないのはなぜですか。あてはまるものをすべてお選びください。</t>
    <phoneticPr fontId="2"/>
  </si>
  <si>
    <t>あなたが家事を重荷に感じているのはなぜですか。あてはまるものをすべてお選びください。</t>
    <phoneticPr fontId="2"/>
  </si>
  <si>
    <t>配偶者や家族と分担しているから</t>
  </si>
  <si>
    <t>適度に手抜きをしているから</t>
  </si>
  <si>
    <t>家事代行サービスなどを利用しているから</t>
  </si>
  <si>
    <t>便利な家電製品を活用しているから</t>
  </si>
  <si>
    <t>家事時間を短縮させるノウハウを持っているから</t>
  </si>
  <si>
    <t>家事そのものが得意だから</t>
  </si>
  <si>
    <t>料理もしくは洗濯、掃除が好きだから</t>
  </si>
  <si>
    <t>達成感や満足感があるから</t>
  </si>
  <si>
    <t>家族と一緒に家事をやるのが楽しいから</t>
  </si>
  <si>
    <t>家族が喜ぶのが嬉しいから</t>
  </si>
  <si>
    <t>家族に感謝されるから</t>
  </si>
  <si>
    <t>その他　具体的に：</t>
    <phoneticPr fontId="2"/>
  </si>
  <si>
    <t>1</t>
    <phoneticPr fontId="2"/>
  </si>
  <si>
    <t>2</t>
    <phoneticPr fontId="2"/>
  </si>
  <si>
    <t>配偶者や家族が家事をやってくれないから</t>
  </si>
  <si>
    <t>家事をしっかりとやりたいから</t>
  </si>
  <si>
    <t>家族から求められる要求水準が高いから</t>
  </si>
  <si>
    <t>家事の量が多いから</t>
  </si>
  <si>
    <t>家事代行サービスなどを利用できない（したくない）から</t>
  </si>
  <si>
    <t>家事時間を短縮させる方法がわからないから</t>
  </si>
  <si>
    <t>家事以外に時間を使いたいから</t>
  </si>
  <si>
    <t>仕事、育児や介護などで、家事に十分時間を割けないから</t>
  </si>
  <si>
    <t>家事が苦手だから</t>
  </si>
  <si>
    <t>毎日しなければいけないから</t>
  </si>
  <si>
    <t>買い物などが不便な場所に住んでいるから</t>
  </si>
  <si>
    <t>あなたは、ふだん家事を重荷に感じていますか。
※選択肢をよくお読みになってお答えください。</t>
    <rPh sb="24" eb="27">
      <t>センタクシ</t>
    </rPh>
    <rPh sb="31" eb="32">
      <t>ヨ</t>
    </rPh>
    <rPh sb="38" eb="39">
      <t>コタ</t>
    </rPh>
    <phoneticPr fontId="2"/>
  </si>
  <si>
    <t>あなたの学び行動において、以下のことはどれくらいあてはまりますか。</t>
    <phoneticPr fontId="2"/>
  </si>
  <si>
    <t>何を学ぶべきかわかっている</t>
    <phoneticPr fontId="2"/>
  </si>
  <si>
    <t>学びの目標やゴールが設定されている</t>
    <phoneticPr fontId="2"/>
  </si>
  <si>
    <t>学んだ内容を他の人と共有する場がある</t>
    <phoneticPr fontId="2"/>
  </si>
  <si>
    <t>学んだことを役立てる場がある</t>
    <phoneticPr fontId="2"/>
  </si>
  <si>
    <t>とてもあてはまる</t>
    <phoneticPr fontId="2"/>
  </si>
  <si>
    <t>あてはまる</t>
    <phoneticPr fontId="2"/>
  </si>
  <si>
    <t>どちらともいえない</t>
    <phoneticPr fontId="2"/>
  </si>
  <si>
    <t>あてはまらない</t>
    <phoneticPr fontId="2"/>
  </si>
  <si>
    <t>全くあてはまらない</t>
    <phoneticPr fontId="2"/>
  </si>
  <si>
    <t>1</t>
    <phoneticPr fontId="2"/>
  </si>
  <si>
    <t>2</t>
    <phoneticPr fontId="2"/>
  </si>
  <si>
    <t>3</t>
    <phoneticPr fontId="2"/>
  </si>
  <si>
    <t>4</t>
    <phoneticPr fontId="2"/>
  </si>
  <si>
    <t>5</t>
    <phoneticPr fontId="2"/>
  </si>
  <si>
    <t>排他</t>
    <rPh sb="0" eb="2">
      <t>ハイタ</t>
    </rPh>
    <phoneticPr fontId="2"/>
  </si>
  <si>
    <r>
      <t>■</t>
    </r>
    <r>
      <rPr>
        <sz val="9"/>
        <color rgb="FFFF0000"/>
        <rFont val="メイリオ"/>
        <family val="3"/>
        <charset val="128"/>
      </rPr>
      <t>昨年1年間（2017年1月～12月）</t>
    </r>
    <r>
      <rPr>
        <sz val="9"/>
        <rFont val="メイリオ"/>
        <family val="3"/>
        <charset val="128"/>
      </rPr>
      <t>の仕事に関連した学び行動についておたずねします。</t>
    </r>
    <rPh sb="20" eb="22">
      <t>シゴト</t>
    </rPh>
    <rPh sb="23" eb="25">
      <t>カンレン</t>
    </rPh>
    <rPh sb="27" eb="28">
      <t>マナ</t>
    </rPh>
    <rPh sb="29" eb="31">
      <t>コウドウ</t>
    </rPh>
    <phoneticPr fontId="2"/>
  </si>
  <si>
    <r>
      <t>■</t>
    </r>
    <r>
      <rPr>
        <sz val="9"/>
        <color rgb="FFFF0000"/>
        <rFont val="メイリオ"/>
        <family val="3"/>
        <charset val="128"/>
      </rPr>
      <t>昨年12月時点</t>
    </r>
    <r>
      <rPr>
        <sz val="9"/>
        <rFont val="メイリオ"/>
        <family val="3"/>
        <charset val="128"/>
      </rPr>
      <t>のお仕事についておたずねします。</t>
    </r>
    <rPh sb="6" eb="8">
      <t>ジテン</t>
    </rPh>
    <rPh sb="10" eb="12">
      <t>シゴト</t>
    </rPh>
    <phoneticPr fontId="2"/>
  </si>
  <si>
    <t>人事から説明を受けた</t>
    <rPh sb="0" eb="2">
      <t>ジンジ</t>
    </rPh>
    <rPh sb="4" eb="6">
      <t>セツメイ</t>
    </rPh>
    <rPh sb="7" eb="8">
      <t>ウ</t>
    </rPh>
    <phoneticPr fontId="2"/>
  </si>
  <si>
    <t>上司から説明を受けた</t>
    <rPh sb="0" eb="2">
      <t>ジョウシ</t>
    </rPh>
    <rPh sb="4" eb="6">
      <t>セツメイ</t>
    </rPh>
    <rPh sb="7" eb="8">
      <t>ウ</t>
    </rPh>
    <phoneticPr fontId="2"/>
  </si>
  <si>
    <t>説明の書類が配布された</t>
    <rPh sb="0" eb="2">
      <t>セツメイ</t>
    </rPh>
    <rPh sb="3" eb="5">
      <t>ショルイ</t>
    </rPh>
    <rPh sb="6" eb="8">
      <t>ハイフ</t>
    </rPh>
    <phoneticPr fontId="2"/>
  </si>
  <si>
    <t>イントラネット（社内のインターネット）上の書類の場所を教えられた</t>
    <rPh sb="8" eb="10">
      <t>シャナイ</t>
    </rPh>
    <rPh sb="19" eb="20">
      <t>ジョウ</t>
    </rPh>
    <rPh sb="21" eb="23">
      <t>ショルイ</t>
    </rPh>
    <rPh sb="24" eb="26">
      <t>バショ</t>
    </rPh>
    <rPh sb="27" eb="28">
      <t>オシ</t>
    </rPh>
    <phoneticPr fontId="2"/>
  </si>
  <si>
    <t>人材紹介会社や人材派遣会社から説明を受けた</t>
    <rPh sb="0" eb="2">
      <t>ジンザイ</t>
    </rPh>
    <rPh sb="2" eb="4">
      <t>ショウカイ</t>
    </rPh>
    <rPh sb="4" eb="6">
      <t>カイシャ</t>
    </rPh>
    <rPh sb="7" eb="9">
      <t>ジンザイ</t>
    </rPh>
    <rPh sb="9" eb="11">
      <t>ハケン</t>
    </rPh>
    <rPh sb="11" eb="13">
      <t>カイシャ</t>
    </rPh>
    <rPh sb="15" eb="17">
      <t>セツメイ</t>
    </rPh>
    <rPh sb="18" eb="19">
      <t>ウ</t>
    </rPh>
    <phoneticPr fontId="2"/>
  </si>
  <si>
    <t>説明はなかった</t>
    <rPh sb="0" eb="2">
      <t>セツメイ</t>
    </rPh>
    <phoneticPr fontId="2"/>
  </si>
  <si>
    <t>説明があったか覚えていない</t>
    <rPh sb="0" eb="2">
      <t>セツメイ</t>
    </rPh>
    <rPh sb="7" eb="8">
      <t>オボ</t>
    </rPh>
    <phoneticPr fontId="2"/>
  </si>
  <si>
    <t>SA</t>
    <phoneticPr fontId="2"/>
  </si>
  <si>
    <t>6</t>
    <phoneticPr fontId="2"/>
  </si>
  <si>
    <t>7</t>
    <phoneticPr fontId="2"/>
  </si>
  <si>
    <r>
      <rPr>
        <sz val="9"/>
        <color rgb="FFFF0000"/>
        <rFont val="メイリオ"/>
        <family val="3"/>
        <charset val="128"/>
      </rPr>
      <t>昨年12月時点</t>
    </r>
    <r>
      <rPr>
        <sz val="9"/>
        <rFont val="メイリオ"/>
        <family val="3"/>
        <charset val="128"/>
      </rPr>
      <t>の勤務先で働き始める時に賃金制度について説明を受けましたか。最も近いものをひとつお選びください。</t>
    </r>
    <rPh sb="0" eb="2">
      <t>サクネン</t>
    </rPh>
    <rPh sb="4" eb="5">
      <t>ガツ</t>
    </rPh>
    <rPh sb="5" eb="7">
      <t>ジテン</t>
    </rPh>
    <rPh sb="8" eb="11">
      <t>キンムサキ</t>
    </rPh>
    <phoneticPr fontId="2"/>
  </si>
  <si>
    <r>
      <rPr>
        <sz val="9"/>
        <color rgb="FFFF0000"/>
        <rFont val="メイリオ"/>
        <family val="3"/>
        <charset val="128"/>
      </rPr>
      <t>昨年12月時点</t>
    </r>
    <r>
      <rPr>
        <sz val="9"/>
        <rFont val="メイリオ"/>
        <family val="3"/>
        <charset val="128"/>
      </rPr>
      <t>の仕事における賃金は仕事内容に見合っていると思いますか。
※賃金は、基本給以外の賞与や手当も含みます。</t>
    </r>
    <rPh sb="0" eb="2">
      <t>サクネン</t>
    </rPh>
    <rPh sb="4" eb="5">
      <t>ガツ</t>
    </rPh>
    <rPh sb="5" eb="7">
      <t>ジテン</t>
    </rPh>
    <rPh sb="8" eb="10">
      <t>シゴト</t>
    </rPh>
    <rPh sb="14" eb="16">
      <t>チンギン</t>
    </rPh>
    <rPh sb="17" eb="19">
      <t>シゴト</t>
    </rPh>
    <rPh sb="19" eb="21">
      <t>ナイヨウ</t>
    </rPh>
    <rPh sb="22" eb="24">
      <t>ミア</t>
    </rPh>
    <rPh sb="29" eb="30">
      <t>オモ</t>
    </rPh>
    <rPh sb="37" eb="39">
      <t>チンギン</t>
    </rPh>
    <rPh sb="41" eb="44">
      <t>キホンキュウ</t>
    </rPh>
    <rPh sb="44" eb="46">
      <t>イガイ</t>
    </rPh>
    <rPh sb="47" eb="49">
      <t>ショウヨ</t>
    </rPh>
    <rPh sb="50" eb="52">
      <t>テアテ</t>
    </rPh>
    <rPh sb="53" eb="54">
      <t>フク</t>
    </rPh>
    <phoneticPr fontId="2"/>
  </si>
  <si>
    <t>賃金は仕事内容に比べて非常に低い</t>
    <rPh sb="0" eb="2">
      <t>チンギン</t>
    </rPh>
    <rPh sb="3" eb="5">
      <t>シゴト</t>
    </rPh>
    <rPh sb="5" eb="7">
      <t>ナイヨウ</t>
    </rPh>
    <rPh sb="8" eb="9">
      <t>クラ</t>
    </rPh>
    <rPh sb="11" eb="13">
      <t>ヒジョウ</t>
    </rPh>
    <rPh sb="14" eb="15">
      <t>ヒク</t>
    </rPh>
    <phoneticPr fontId="2"/>
  </si>
  <si>
    <t>賃金は仕事内容に比べて低い</t>
    <rPh sb="0" eb="2">
      <t>チンギン</t>
    </rPh>
    <rPh sb="3" eb="5">
      <t>シゴト</t>
    </rPh>
    <rPh sb="5" eb="7">
      <t>ナイヨウ</t>
    </rPh>
    <rPh sb="8" eb="9">
      <t>クラ</t>
    </rPh>
    <rPh sb="11" eb="12">
      <t>ヒク</t>
    </rPh>
    <phoneticPr fontId="2"/>
  </si>
  <si>
    <t>賃金は仕事内容に合っている</t>
    <rPh sb="0" eb="2">
      <t>チンギン</t>
    </rPh>
    <rPh sb="3" eb="5">
      <t>シゴト</t>
    </rPh>
    <rPh sb="5" eb="7">
      <t>ナイヨウ</t>
    </rPh>
    <rPh sb="8" eb="9">
      <t>ア</t>
    </rPh>
    <phoneticPr fontId="2"/>
  </si>
  <si>
    <t>賃金は仕事内容に比べて高い</t>
    <rPh sb="0" eb="2">
      <t>チンギン</t>
    </rPh>
    <rPh sb="3" eb="5">
      <t>シゴト</t>
    </rPh>
    <rPh sb="5" eb="7">
      <t>ナイヨウ</t>
    </rPh>
    <rPh sb="8" eb="9">
      <t>クラ</t>
    </rPh>
    <rPh sb="11" eb="12">
      <t>タカ</t>
    </rPh>
    <phoneticPr fontId="2"/>
  </si>
  <si>
    <t>賃金は仕事内容に比べて極めて高い</t>
    <rPh sb="0" eb="2">
      <t>チンギン</t>
    </rPh>
    <rPh sb="3" eb="5">
      <t>シゴト</t>
    </rPh>
    <rPh sb="5" eb="7">
      <t>ナイヨウ</t>
    </rPh>
    <rPh sb="8" eb="9">
      <t>クラ</t>
    </rPh>
    <rPh sb="11" eb="12">
      <t>キワ</t>
    </rPh>
    <rPh sb="14" eb="15">
      <t>タカ</t>
    </rPh>
    <phoneticPr fontId="2"/>
  </si>
  <si>
    <t>賃金を上げてほしいと勤務先に伝えたことはありますか。あてはまるものをすべてお答えください。
※賃金には、基本給以外の賞与や手当も含みます。</t>
    <rPh sb="0" eb="2">
      <t>チンギン</t>
    </rPh>
    <rPh sb="3" eb="4">
      <t>ア</t>
    </rPh>
    <rPh sb="10" eb="13">
      <t>キンムサキ</t>
    </rPh>
    <rPh sb="14" eb="15">
      <t>ツタ</t>
    </rPh>
    <rPh sb="47" eb="49">
      <t>チンギン</t>
    </rPh>
    <rPh sb="52" eb="55">
      <t>キホンキュウ</t>
    </rPh>
    <rPh sb="55" eb="57">
      <t>イガイ</t>
    </rPh>
    <rPh sb="58" eb="60">
      <t>ショウヨ</t>
    </rPh>
    <rPh sb="61" eb="63">
      <t>テアテ</t>
    </rPh>
    <rPh sb="64" eb="65">
      <t>フク</t>
    </rPh>
    <phoneticPr fontId="2"/>
  </si>
  <si>
    <t>賃金を上げるために、職位や仕事内容を変えてほしいといった</t>
    <rPh sb="0" eb="2">
      <t>チンギン</t>
    </rPh>
    <rPh sb="3" eb="4">
      <t>ア</t>
    </rPh>
    <rPh sb="10" eb="12">
      <t>ショクイ</t>
    </rPh>
    <rPh sb="13" eb="15">
      <t>シゴト</t>
    </rPh>
    <rPh sb="15" eb="17">
      <t>ナイヨウ</t>
    </rPh>
    <rPh sb="18" eb="19">
      <t>カ</t>
    </rPh>
    <phoneticPr fontId="2"/>
  </si>
  <si>
    <t>賃金を上げるために、査定評価を見直してほしいといった</t>
    <rPh sb="0" eb="2">
      <t>チンギン</t>
    </rPh>
    <rPh sb="3" eb="4">
      <t>ア</t>
    </rPh>
    <rPh sb="10" eb="12">
      <t>サテイ</t>
    </rPh>
    <rPh sb="12" eb="14">
      <t>ヒョウカ</t>
    </rPh>
    <rPh sb="15" eb="17">
      <t>ミナオ</t>
    </rPh>
    <phoneticPr fontId="2"/>
  </si>
  <si>
    <t>会社の賃金制度や人事制度を変えてほしいといった</t>
    <rPh sb="0" eb="2">
      <t>カイシャ</t>
    </rPh>
    <rPh sb="3" eb="5">
      <t>チンギン</t>
    </rPh>
    <rPh sb="5" eb="7">
      <t>セイド</t>
    </rPh>
    <rPh sb="8" eb="10">
      <t>ジンジ</t>
    </rPh>
    <rPh sb="10" eb="12">
      <t>セイド</t>
    </rPh>
    <rPh sb="13" eb="14">
      <t>カ</t>
    </rPh>
    <phoneticPr fontId="2"/>
  </si>
  <si>
    <t>雑談の中で、賃金を上げてほしいといった</t>
    <rPh sb="0" eb="2">
      <t>ザツダン</t>
    </rPh>
    <rPh sb="3" eb="4">
      <t>ナカ</t>
    </rPh>
    <rPh sb="6" eb="8">
      <t>チンギン</t>
    </rPh>
    <rPh sb="9" eb="10">
      <t>ア</t>
    </rPh>
    <phoneticPr fontId="2"/>
  </si>
  <si>
    <t>会社で賃金の額について話したことはない</t>
    <rPh sb="0" eb="2">
      <t>カイシャ</t>
    </rPh>
    <rPh sb="3" eb="5">
      <t>チンギン</t>
    </rPh>
    <rPh sb="6" eb="7">
      <t>ガク</t>
    </rPh>
    <rPh sb="11" eb="12">
      <t>ハナ</t>
    </rPh>
    <phoneticPr fontId="2"/>
  </si>
  <si>
    <t>MA</t>
    <phoneticPr fontId="2"/>
  </si>
  <si>
    <t>SAマトリクス</t>
    <phoneticPr fontId="2"/>
  </si>
  <si>
    <t>Q6-1</t>
    <phoneticPr fontId="2"/>
  </si>
  <si>
    <t>Q6-2</t>
    <phoneticPr fontId="2"/>
  </si>
  <si>
    <t>会社や上司の指示、あるいは自ら進んだ学び行動をしている（Q6-1=1-6orQ6-2=1-6）</t>
    <rPh sb="0" eb="2">
      <t>カイシャ</t>
    </rPh>
    <rPh sb="3" eb="5">
      <t>ジョウシ</t>
    </rPh>
    <rPh sb="6" eb="8">
      <t>シジ</t>
    </rPh>
    <rPh sb="13" eb="14">
      <t>ミズカ</t>
    </rPh>
    <rPh sb="15" eb="16">
      <t>スス</t>
    </rPh>
    <rPh sb="18" eb="19">
      <t>マナ</t>
    </rPh>
    <rPh sb="20" eb="22">
      <t>コウドウ</t>
    </rPh>
    <phoneticPr fontId="2"/>
  </si>
  <si>
    <t>会社や上司の指示、あるいは自ら進んだ学び行動をしていない（Q6-1=7&amp;Q6-2=7）</t>
    <rPh sb="0" eb="2">
      <t>カイシャ</t>
    </rPh>
    <rPh sb="3" eb="5">
      <t>ジョウシ</t>
    </rPh>
    <rPh sb="6" eb="8">
      <t>シジ</t>
    </rPh>
    <rPh sb="13" eb="14">
      <t>ミズカ</t>
    </rPh>
    <rPh sb="15" eb="16">
      <t>スス</t>
    </rPh>
    <rPh sb="18" eb="19">
      <t>マナ</t>
    </rPh>
    <rPh sb="20" eb="22">
      <t>コウドウ</t>
    </rPh>
    <phoneticPr fontId="2"/>
  </si>
  <si>
    <t>家事を重荷に感じていない人（Q15=1-3）</t>
    <rPh sb="0" eb="2">
      <t>カジ</t>
    </rPh>
    <rPh sb="3" eb="5">
      <t>オモニ</t>
    </rPh>
    <rPh sb="6" eb="7">
      <t>カン</t>
    </rPh>
    <rPh sb="12" eb="13">
      <t>ヒト</t>
    </rPh>
    <phoneticPr fontId="2"/>
  </si>
  <si>
    <t>家事を重荷に感じている人（Q15=4-5）</t>
    <rPh sb="0" eb="2">
      <t>カジ</t>
    </rPh>
    <rPh sb="3" eb="5">
      <t>オモニ</t>
    </rPh>
    <rPh sb="6" eb="7">
      <t>カン</t>
    </rPh>
    <rPh sb="11" eb="12">
      <t>ヒト</t>
    </rPh>
    <phoneticPr fontId="2"/>
  </si>
  <si>
    <t>MA</t>
    <phoneticPr fontId="2"/>
  </si>
  <si>
    <t>11</t>
    <phoneticPr fontId="2"/>
  </si>
  <si>
    <r>
      <rPr>
        <sz val="9"/>
        <color indexed="10"/>
        <rFont val="メイリオ"/>
        <family val="3"/>
        <charset val="128"/>
      </rPr>
      <t>昨年12月時点</t>
    </r>
    <r>
      <rPr>
        <sz val="9"/>
        <rFont val="メイリオ"/>
        <family val="3"/>
        <charset val="128"/>
      </rPr>
      <t>で、仕事があればすぐにつくことができましたか。</t>
    </r>
    <rPh sb="9" eb="11">
      <t>シゴト</t>
    </rPh>
    <phoneticPr fontId="2"/>
  </si>
  <si>
    <r>
      <rPr>
        <sz val="9"/>
        <color indexed="10"/>
        <rFont val="メイリオ"/>
        <family val="3"/>
        <charset val="128"/>
      </rPr>
      <t>昨年12月時点</t>
    </r>
    <r>
      <rPr>
        <sz val="9"/>
        <rFont val="メイリオ"/>
        <family val="3"/>
        <charset val="128"/>
      </rPr>
      <t>で、仕事を探していたが、仕事についていなかったのはどうしてですか。あてはまるものを</t>
    </r>
    <r>
      <rPr>
        <sz val="9"/>
        <color indexed="10"/>
        <rFont val="メイリオ"/>
        <family val="3"/>
        <charset val="128"/>
      </rPr>
      <t>すべて</t>
    </r>
    <r>
      <rPr>
        <sz val="9"/>
        <rFont val="メイリオ"/>
        <family val="3"/>
        <charset val="128"/>
      </rPr>
      <t>お選びください。
そのうち、</t>
    </r>
    <r>
      <rPr>
        <sz val="9"/>
        <color rgb="FFFF0000"/>
        <rFont val="メイリオ"/>
        <family val="3"/>
        <charset val="128"/>
      </rPr>
      <t>もっともあてはまるものを１つだけ</t>
    </r>
    <r>
      <rPr>
        <sz val="9"/>
        <rFont val="メイリオ"/>
        <family val="3"/>
        <charset val="128"/>
      </rPr>
      <t>お選びください。</t>
    </r>
    <rPh sb="0" eb="2">
      <t>サクネン</t>
    </rPh>
    <rPh sb="4" eb="5">
      <t>ガツ</t>
    </rPh>
    <rPh sb="5" eb="7">
      <t>ジテン</t>
    </rPh>
    <rPh sb="9" eb="11">
      <t>シゴト</t>
    </rPh>
    <rPh sb="12" eb="13">
      <t>サガ</t>
    </rPh>
    <rPh sb="19" eb="21">
      <t>シゴト</t>
    </rPh>
    <phoneticPr fontId="2"/>
  </si>
  <si>
    <r>
      <t>昨年12月時点</t>
    </r>
    <r>
      <rPr>
        <sz val="9"/>
        <rFont val="メイリオ"/>
        <family val="3"/>
        <charset val="128"/>
      </rPr>
      <t>で、収入になる仕事をしたいと思っていなかったのは、どうしてですか。あてはまるものを</t>
    </r>
    <r>
      <rPr>
        <sz val="9"/>
        <color rgb="FFFF0000"/>
        <rFont val="メイリオ"/>
        <family val="3"/>
        <charset val="128"/>
      </rPr>
      <t>すべて</t>
    </r>
    <r>
      <rPr>
        <sz val="9"/>
        <rFont val="メイリオ"/>
        <family val="3"/>
        <charset val="128"/>
      </rPr>
      <t>お選びください。</t>
    </r>
    <r>
      <rPr>
        <sz val="9"/>
        <color rgb="FFFF0000"/>
        <rFont val="メイリオ"/>
        <family val="3"/>
        <charset val="128"/>
      </rPr>
      <t xml:space="preserve">
</t>
    </r>
    <r>
      <rPr>
        <sz val="9"/>
        <rFont val="メイリオ"/>
        <family val="3"/>
        <charset val="128"/>
      </rPr>
      <t>そのうち、</t>
    </r>
    <r>
      <rPr>
        <sz val="9"/>
        <color rgb="FFFF0000"/>
        <rFont val="メイリオ"/>
        <family val="3"/>
        <charset val="128"/>
      </rPr>
      <t>もっともあてはまるものを１つだけ</t>
    </r>
    <r>
      <rPr>
        <sz val="9"/>
        <rFont val="メイリオ"/>
        <family val="3"/>
        <charset val="128"/>
      </rPr>
      <t>お選びください。</t>
    </r>
    <rPh sb="9" eb="11">
      <t>シュウニュウ</t>
    </rPh>
    <rPh sb="14" eb="16">
      <t>シゴト</t>
    </rPh>
    <rPh sb="21" eb="22">
      <t>オモ</t>
    </rPh>
    <phoneticPr fontId="2"/>
  </si>
  <si>
    <r>
      <t>あなたは、</t>
    </r>
    <r>
      <rPr>
        <sz val="9"/>
        <color rgb="FFFF0000"/>
        <rFont val="メイリオ"/>
        <family val="3"/>
        <charset val="128"/>
      </rPr>
      <t>昨年12月時点</t>
    </r>
    <r>
      <rPr>
        <sz val="9"/>
        <rFont val="メイリオ"/>
        <family val="3"/>
        <charset val="128"/>
      </rPr>
      <t>、仕事時間の全体を100とした場合に、以下の項目のそれぞれにどれくらいの時間をかけていましたか。（残業時間（サービス残業も含む）は含み、通勤時間、食事時間、休憩時間は除きます）</t>
    </r>
    <rPh sb="5" eb="7">
      <t>サクネン</t>
    </rPh>
    <rPh sb="9" eb="10">
      <t>ガツ</t>
    </rPh>
    <rPh sb="10" eb="12">
      <t>ジテン</t>
    </rPh>
    <rPh sb="13" eb="15">
      <t>シゴト</t>
    </rPh>
    <rPh sb="15" eb="17">
      <t>ジカン</t>
    </rPh>
    <rPh sb="18" eb="20">
      <t>ゼンタイ</t>
    </rPh>
    <rPh sb="27" eb="29">
      <t>バアイ</t>
    </rPh>
    <rPh sb="31" eb="33">
      <t>イカ</t>
    </rPh>
    <rPh sb="34" eb="36">
      <t>コウモク</t>
    </rPh>
    <rPh sb="48" eb="50">
      <t>ジカン</t>
    </rPh>
    <rPh sb="77" eb="78">
      <t>フク</t>
    </rPh>
    <phoneticPr fontId="2"/>
  </si>
  <si>
    <t>賃金制度に関する説明状況</t>
    <rPh sb="0" eb="2">
      <t>チンギン</t>
    </rPh>
    <rPh sb="2" eb="4">
      <t>セイド</t>
    </rPh>
    <rPh sb="5" eb="6">
      <t>カン</t>
    </rPh>
    <rPh sb="8" eb="10">
      <t>セツメイ</t>
    </rPh>
    <rPh sb="10" eb="12">
      <t>ジョウキョウ</t>
    </rPh>
    <phoneticPr fontId="2"/>
  </si>
  <si>
    <t>賃金は仕事内容に見合っているか</t>
    <rPh sb="0" eb="2">
      <t>チンギン</t>
    </rPh>
    <rPh sb="3" eb="5">
      <t>シゴト</t>
    </rPh>
    <rPh sb="5" eb="7">
      <t>ナイヨウ</t>
    </rPh>
    <rPh sb="8" eb="10">
      <t>ミア</t>
    </rPh>
    <phoneticPr fontId="2"/>
  </si>
  <si>
    <t>勤務先への賃上げ要求</t>
    <rPh sb="0" eb="3">
      <t>キンムサキ</t>
    </rPh>
    <rPh sb="5" eb="7">
      <t>チンア</t>
    </rPh>
    <rPh sb="8" eb="10">
      <t>ヨウキュウ</t>
    </rPh>
    <phoneticPr fontId="2"/>
  </si>
  <si>
    <t>学び行動について</t>
    <rPh sb="0" eb="1">
      <t>マナ</t>
    </rPh>
    <rPh sb="2" eb="4">
      <t>コウドウ</t>
    </rPh>
    <phoneticPr fontId="2"/>
  </si>
  <si>
    <t>家事分担</t>
    <rPh sb="0" eb="2">
      <t>カジ</t>
    </rPh>
    <rPh sb="2" eb="4">
      <t>ブンタン</t>
    </rPh>
    <phoneticPr fontId="2"/>
  </si>
  <si>
    <t>家事時間</t>
    <rPh sb="0" eb="2">
      <t>カジ</t>
    </rPh>
    <rPh sb="2" eb="4">
      <t>ジカン</t>
    </rPh>
    <phoneticPr fontId="2"/>
  </si>
  <si>
    <t>家事の重荷度</t>
    <rPh sb="0" eb="2">
      <t>カジ</t>
    </rPh>
    <rPh sb="3" eb="5">
      <t>オモニ</t>
    </rPh>
    <rPh sb="5" eb="6">
      <t>ド</t>
    </rPh>
    <phoneticPr fontId="2"/>
  </si>
  <si>
    <t>家事を重荷に感じていない理由</t>
    <rPh sb="0" eb="2">
      <t>カジ</t>
    </rPh>
    <rPh sb="3" eb="5">
      <t>オモニ</t>
    </rPh>
    <rPh sb="6" eb="7">
      <t>カン</t>
    </rPh>
    <rPh sb="12" eb="14">
      <t>リユウ</t>
    </rPh>
    <phoneticPr fontId="2"/>
  </si>
  <si>
    <t>家事を重荷に感じている理由</t>
    <rPh sb="0" eb="2">
      <t>カジ</t>
    </rPh>
    <rPh sb="3" eb="5">
      <t>オモニ</t>
    </rPh>
    <rPh sb="6" eb="7">
      <t>カン</t>
    </rPh>
    <rPh sb="11" eb="13">
      <t>リユウ</t>
    </rPh>
    <phoneticPr fontId="2"/>
  </si>
  <si>
    <t>業務請負有無</t>
    <rPh sb="0" eb="2">
      <t>ギョウム</t>
    </rPh>
    <rPh sb="2" eb="4">
      <t>ウケオイ</t>
    </rPh>
    <rPh sb="4" eb="6">
      <t>ウム</t>
    </rPh>
    <phoneticPr fontId="2"/>
  </si>
  <si>
    <t>クラウドソーシング利用有無</t>
    <rPh sb="9" eb="11">
      <t>リヨウ</t>
    </rPh>
    <rPh sb="11" eb="13">
      <t>ウム</t>
    </rPh>
    <phoneticPr fontId="2"/>
  </si>
  <si>
    <t>（副業）業務請負有無</t>
    <rPh sb="1" eb="3">
      <t>フクギョウ</t>
    </rPh>
    <rPh sb="4" eb="6">
      <t>ギョウム</t>
    </rPh>
    <rPh sb="6" eb="8">
      <t>ウケオイ</t>
    </rPh>
    <rPh sb="8" eb="10">
      <t>ウム</t>
    </rPh>
    <phoneticPr fontId="2"/>
  </si>
  <si>
    <t>（副業）クラウドソーシング利用有無</t>
    <rPh sb="13" eb="15">
      <t>リヨウ</t>
    </rPh>
    <rPh sb="15" eb="17">
      <t>ウム</t>
    </rPh>
    <phoneticPr fontId="2"/>
  </si>
  <si>
    <t>業務を請け負う際、クラウドソーシングの会社を活用しましたか。
※クラウドソーシングとは、インターネット上の不特定多数の人々に仕事を発注することにより、会社で不足する経営資源を補うことができる人材調達の仕組みのことをさします。</t>
    <rPh sb="0" eb="2">
      <t>ギョウム</t>
    </rPh>
    <rPh sb="3" eb="4">
      <t>ウ</t>
    </rPh>
    <rPh sb="5" eb="6">
      <t>オ</t>
    </rPh>
    <rPh sb="7" eb="8">
      <t>サイ</t>
    </rPh>
    <rPh sb="19" eb="21">
      <t>カイシャ</t>
    </rPh>
    <rPh sb="22" eb="24">
      <t>カツヨウ</t>
    </rPh>
    <phoneticPr fontId="2"/>
  </si>
  <si>
    <r>
      <rPr>
        <sz val="9"/>
        <color rgb="FFFF0000"/>
        <rFont val="メイリオ"/>
        <family val="3"/>
        <charset val="128"/>
      </rPr>
      <t>昨年1年間（2017年1月～12月）</t>
    </r>
    <r>
      <rPr>
        <sz val="9"/>
        <rFont val="メイリオ"/>
        <family val="3"/>
        <charset val="128"/>
      </rPr>
      <t>に、</t>
    </r>
    <r>
      <rPr>
        <sz val="9"/>
        <color rgb="FFFF00FF"/>
        <rFont val="メイリオ"/>
        <family val="3"/>
        <charset val="128"/>
      </rPr>
      <t>【会社や上司の指示で】</t>
    </r>
    <r>
      <rPr>
        <sz val="9"/>
        <color rgb="FFFF0000"/>
        <rFont val="メイリオ"/>
        <family val="3"/>
        <charset val="128"/>
      </rPr>
      <t>、</t>
    </r>
    <r>
      <rPr>
        <sz val="9"/>
        <rFont val="メイリオ"/>
        <family val="3"/>
        <charset val="128"/>
      </rPr>
      <t>仕事に関連した以下の学び行動をとりましたか。あてはまるものをすべてお選びください。</t>
    </r>
    <phoneticPr fontId="2"/>
  </si>
  <si>
    <r>
      <rPr>
        <sz val="9"/>
        <color rgb="FFFF0000"/>
        <rFont val="メイリオ"/>
        <family val="3"/>
        <charset val="128"/>
      </rPr>
      <t>昨年1年間（2017年1月～12月）</t>
    </r>
    <r>
      <rPr>
        <sz val="9"/>
        <rFont val="メイリオ"/>
        <family val="3"/>
        <charset val="128"/>
      </rPr>
      <t>に、</t>
    </r>
    <r>
      <rPr>
        <sz val="9"/>
        <color rgb="FFFF00FF"/>
        <rFont val="メイリオ"/>
        <family val="3"/>
        <charset val="128"/>
      </rPr>
      <t>【自ら進んで】</t>
    </r>
    <r>
      <rPr>
        <sz val="9"/>
        <color rgb="FFFF0000"/>
        <rFont val="メイリオ"/>
        <family val="3"/>
        <charset val="128"/>
      </rPr>
      <t>、</t>
    </r>
    <r>
      <rPr>
        <sz val="9"/>
        <rFont val="メイリオ"/>
        <family val="3"/>
        <charset val="128"/>
      </rPr>
      <t>仕事に関連した以下の学び行動をとりましたか。あてはまるものをすべてお選びください。</t>
    </r>
    <phoneticPr fontId="2"/>
  </si>
  <si>
    <r>
      <t>昨年1年間（2017年1月~12月）</t>
    </r>
    <r>
      <rPr>
        <sz val="9"/>
        <rFont val="メイリオ"/>
        <family val="3"/>
        <charset val="128"/>
      </rPr>
      <t>の中で、あなたがしていた</t>
    </r>
    <r>
      <rPr>
        <sz val="9"/>
        <color rgb="FFFF0000"/>
        <rFont val="メイリオ"/>
        <family val="3"/>
        <charset val="128"/>
      </rPr>
      <t>副業・兼業</t>
    </r>
    <r>
      <rPr>
        <sz val="9"/>
        <rFont val="メイリオ"/>
        <family val="3"/>
        <charset val="128"/>
      </rPr>
      <t>の平均的な</t>
    </r>
    <r>
      <rPr>
        <sz val="9"/>
        <color rgb="FFFF0000"/>
        <rFont val="メイリオ"/>
        <family val="3"/>
        <charset val="128"/>
      </rPr>
      <t>1週間</t>
    </r>
    <r>
      <rPr>
        <sz val="9"/>
        <rFont val="メイリオ"/>
        <family val="3"/>
        <charset val="128"/>
      </rPr>
      <t>の総労働時間をお答えください。</t>
    </r>
    <rPh sb="0" eb="2">
      <t>サクネン</t>
    </rPh>
    <rPh sb="3" eb="5">
      <t>ネンカン</t>
    </rPh>
    <rPh sb="10" eb="11">
      <t>ネン</t>
    </rPh>
    <rPh sb="12" eb="13">
      <t>ガツ</t>
    </rPh>
    <rPh sb="16" eb="17">
      <t>ガツ</t>
    </rPh>
    <rPh sb="19" eb="20">
      <t>ナカ</t>
    </rPh>
    <rPh sb="30" eb="32">
      <t>フクギョウ</t>
    </rPh>
    <rPh sb="33" eb="35">
      <t>ケンギョウ</t>
    </rPh>
    <rPh sb="36" eb="39">
      <t>ヘイキンテキ</t>
    </rPh>
    <rPh sb="41" eb="43">
      <t>シュウカン</t>
    </rPh>
    <rPh sb="44" eb="45">
      <t>ソウ</t>
    </rPh>
    <rPh sb="45" eb="47">
      <t>ロウドウ</t>
    </rPh>
    <rPh sb="47" eb="49">
      <t>ジカン</t>
    </rPh>
    <rPh sb="51" eb="52">
      <t>コタ</t>
    </rPh>
    <phoneticPr fontId="2"/>
  </si>
  <si>
    <r>
      <rPr>
        <b/>
        <sz val="9"/>
        <rFont val="メイリオ"/>
        <family val="3"/>
        <charset val="128"/>
      </rPr>
      <t>あなたの</t>
    </r>
    <r>
      <rPr>
        <b/>
        <sz val="9"/>
        <color rgb="FFFF0000"/>
        <rFont val="メイリオ"/>
        <family val="3"/>
        <charset val="128"/>
      </rPr>
      <t>副業・兼業</t>
    </r>
    <r>
      <rPr>
        <b/>
        <sz val="9"/>
        <rFont val="メイリオ"/>
        <family val="3"/>
        <charset val="128"/>
      </rPr>
      <t>からの</t>
    </r>
    <r>
      <rPr>
        <b/>
        <sz val="9"/>
        <color rgb="FFFF0000"/>
        <rFont val="メイリオ"/>
        <family val="3"/>
        <charset val="128"/>
      </rPr>
      <t>年収</t>
    </r>
    <r>
      <rPr>
        <sz val="9"/>
        <rFont val="メイリオ"/>
        <family val="3"/>
        <charset val="128"/>
      </rPr>
      <t>（　　　　）万円/年</t>
    </r>
    <rPh sb="7" eb="9">
      <t>ケンギョウ</t>
    </rPh>
    <rPh sb="12" eb="14">
      <t>ネンシュウ</t>
    </rPh>
    <phoneticPr fontId="2"/>
  </si>
  <si>
    <t>■あなたのこれまでの生活についておたずねします。</t>
    <rPh sb="10" eb="12">
      <t>セイカツ</t>
    </rPh>
    <phoneticPr fontId="2"/>
  </si>
  <si>
    <t>仕事について</t>
    <rPh sb="0" eb="2">
      <t>シゴト</t>
    </rPh>
    <phoneticPr fontId="2"/>
  </si>
  <si>
    <t>転勤について</t>
    <rPh sb="0" eb="2">
      <t>テンキン</t>
    </rPh>
    <phoneticPr fontId="2"/>
  </si>
  <si>
    <r>
      <t>■ここからは、あなたが学校を卒業後</t>
    </r>
    <r>
      <rPr>
        <sz val="9"/>
        <color rgb="FFFF0000"/>
        <rFont val="メイリオ"/>
        <family val="3"/>
        <charset val="128"/>
      </rPr>
      <t>初めて就職したとき</t>
    </r>
    <r>
      <rPr>
        <sz val="9"/>
        <rFont val="メイリオ"/>
        <family val="3"/>
        <charset val="128"/>
      </rPr>
      <t>のことについておたずねします。</t>
    </r>
    <rPh sb="11" eb="13">
      <t>ガッコウ</t>
    </rPh>
    <rPh sb="14" eb="17">
      <t>ソツギョウゴ</t>
    </rPh>
    <rPh sb="17" eb="18">
      <t>ハジ</t>
    </rPh>
    <rPh sb="20" eb="22">
      <t>シュウショク</t>
    </rPh>
    <phoneticPr fontId="2"/>
  </si>
  <si>
    <t>自分が主にしている</t>
    <rPh sb="0" eb="2">
      <t>ジブン</t>
    </rPh>
    <rPh sb="3" eb="4">
      <t>オモ</t>
    </rPh>
    <phoneticPr fontId="2"/>
  </si>
  <si>
    <t>自分以外の家族が主にしている</t>
    <rPh sb="0" eb="2">
      <t>ジブン</t>
    </rPh>
    <rPh sb="2" eb="4">
      <t>イガイ</t>
    </rPh>
    <rPh sb="5" eb="7">
      <t>カゾク</t>
    </rPh>
    <rPh sb="8" eb="9">
      <t>オモ</t>
    </rPh>
    <phoneticPr fontId="2"/>
  </si>
  <si>
    <r>
      <rPr>
        <sz val="9"/>
        <color rgb="FFFF0000"/>
        <rFont val="メイリオ"/>
        <family val="3"/>
        <charset val="128"/>
      </rPr>
      <t>副業・兼業</t>
    </r>
    <r>
      <rPr>
        <sz val="9"/>
        <rFont val="メイリオ"/>
        <family val="3"/>
        <charset val="128"/>
      </rPr>
      <t>の数をお選びください。</t>
    </r>
    <phoneticPr fontId="2"/>
  </si>
  <si>
    <r>
      <rPr>
        <sz val="9"/>
        <color rgb="FFFF0000"/>
        <rFont val="メイリオ"/>
        <family val="3"/>
        <charset val="128"/>
      </rPr>
      <t>副業・兼業</t>
    </r>
    <r>
      <rPr>
        <sz val="9"/>
        <rFont val="メイリオ"/>
        <family val="3"/>
        <charset val="128"/>
      </rPr>
      <t>は店舗で事業を行っていますか。</t>
    </r>
    <phoneticPr fontId="2"/>
  </si>
  <si>
    <r>
      <rPr>
        <sz val="9"/>
        <color rgb="FFFF0000"/>
        <rFont val="メイリオ"/>
        <family val="3"/>
        <charset val="128"/>
      </rPr>
      <t>副業・兼業</t>
    </r>
    <r>
      <rPr>
        <sz val="9"/>
        <rFont val="メイリオ"/>
        <family val="3"/>
        <charset val="128"/>
      </rPr>
      <t>の具体的な仕事内容は次のどれですか。</t>
    </r>
    <phoneticPr fontId="2"/>
  </si>
  <si>
    <r>
      <rPr>
        <sz val="9"/>
        <color rgb="FFFF0000"/>
        <rFont val="メイリオ"/>
        <family val="3"/>
        <charset val="128"/>
      </rPr>
      <t>副業・兼業</t>
    </r>
    <r>
      <rPr>
        <sz val="9"/>
        <rFont val="メイリオ"/>
        <family val="3"/>
        <charset val="128"/>
      </rPr>
      <t>の仕事内容について、あてはまる方をお選びください。</t>
    </r>
    <phoneticPr fontId="2"/>
  </si>
  <si>
    <r>
      <rPr>
        <sz val="9"/>
        <color rgb="FFFF0000"/>
        <rFont val="メイリオ"/>
        <family val="3"/>
        <charset val="128"/>
      </rPr>
      <t>副業・兼業</t>
    </r>
    <r>
      <rPr>
        <sz val="9"/>
        <rFont val="メイリオ"/>
        <family val="3"/>
        <charset val="128"/>
      </rPr>
      <t>の働き方（就業形態）は次のどれですか。</t>
    </r>
    <phoneticPr fontId="2"/>
  </si>
  <si>
    <t>あなたの事業は法人化していますか。
※法人化とは個人で営んでいた事業を株式会社などの法人にすることをいいます</t>
    <rPh sb="4" eb="6">
      <t>ジギョウ</t>
    </rPh>
    <rPh sb="7" eb="10">
      <t>ホウジンカ</t>
    </rPh>
    <rPh sb="19" eb="22">
      <t>ホウジンカ</t>
    </rPh>
    <rPh sb="24" eb="26">
      <t>コジン</t>
    </rPh>
    <rPh sb="27" eb="28">
      <t>イトナ</t>
    </rPh>
    <rPh sb="32" eb="34">
      <t>ジギョウ</t>
    </rPh>
    <rPh sb="35" eb="39">
      <t>カブシキガイシャ</t>
    </rPh>
    <rPh sb="42" eb="44">
      <t>ホウジン</t>
    </rPh>
    <phoneticPr fontId="2"/>
  </si>
  <si>
    <t>あなたは店舗で事業を行っていますか。</t>
    <rPh sb="4" eb="6">
      <t>テンポ</t>
    </rPh>
    <rPh sb="7" eb="9">
      <t>ジギョウ</t>
    </rPh>
    <rPh sb="10" eb="11">
      <t>オコナ</t>
    </rPh>
    <phoneticPr fontId="2"/>
  </si>
  <si>
    <t>あなたは、企業や団体等から業務を請け負っていますか。</t>
    <rPh sb="5" eb="7">
      <t>キギョウ</t>
    </rPh>
    <rPh sb="8" eb="10">
      <t>ダンタイ</t>
    </rPh>
    <rPh sb="10" eb="11">
      <t>トウ</t>
    </rPh>
    <rPh sb="13" eb="15">
      <t>ギョウム</t>
    </rPh>
    <rPh sb="16" eb="17">
      <t>ウ</t>
    </rPh>
    <rPh sb="18" eb="19">
      <t>オ</t>
    </rPh>
    <phoneticPr fontId="2"/>
  </si>
  <si>
    <t>同じ勤務先の中で、雇用形態が非正規から、正社員に転換した</t>
    <phoneticPr fontId="2"/>
  </si>
  <si>
    <t>同じ勤務先の中で、雇用形態が正社員から、非正規に転換した</t>
    <phoneticPr fontId="2"/>
  </si>
  <si>
    <t>表示しない</t>
    <rPh sb="0" eb="2">
      <t>ヒョウジ</t>
    </rPh>
    <phoneticPr fontId="2"/>
  </si>
  <si>
    <t>■あなたご自身のことやご家族についておたずねします。</t>
    <rPh sb="5" eb="7">
      <t>ジシン</t>
    </rPh>
    <rPh sb="12" eb="14">
      <t>カゾク</t>
    </rPh>
    <phoneticPr fontId="2"/>
  </si>
  <si>
    <t>これまでのこと</t>
    <phoneticPr fontId="6"/>
  </si>
  <si>
    <t>自分自身や家族について</t>
    <rPh sb="0" eb="2">
      <t>ジブン</t>
    </rPh>
    <rPh sb="2" eb="4">
      <t>ジシン</t>
    </rPh>
    <rPh sb="5" eb="7">
      <t>カゾク</t>
    </rPh>
    <phoneticPr fontId="6"/>
  </si>
  <si>
    <r>
      <t>学校を卒業後、</t>
    </r>
    <r>
      <rPr>
        <sz val="9"/>
        <color rgb="FFFF0000"/>
        <rFont val="メイリオ"/>
        <family val="3"/>
        <charset val="128"/>
      </rPr>
      <t>初めて就職したとき</t>
    </r>
    <r>
      <rPr>
        <sz val="9"/>
        <rFont val="メイリオ"/>
        <family val="3"/>
        <charset val="128"/>
      </rPr>
      <t>の働き方（就業形態）は、次のどれでしたか。</t>
    </r>
    <rPh sb="0" eb="2">
      <t>ガッコウ</t>
    </rPh>
    <rPh sb="3" eb="6">
      <t>ソツギョウゴ</t>
    </rPh>
    <rPh sb="7" eb="8">
      <t>ハジ</t>
    </rPh>
    <rPh sb="10" eb="12">
      <t>シュウショク</t>
    </rPh>
    <rPh sb="17" eb="18">
      <t>ハタラ</t>
    </rPh>
    <rPh sb="19" eb="20">
      <t>カタ</t>
    </rPh>
    <rPh sb="21" eb="23">
      <t>シュウギョウ</t>
    </rPh>
    <rPh sb="23" eb="25">
      <t>ケイタイ</t>
    </rPh>
    <rPh sb="28" eb="29">
      <t>ツギ</t>
    </rPh>
    <phoneticPr fontId="2"/>
  </si>
  <si>
    <r>
      <rPr>
        <sz val="9"/>
        <color rgb="FFFF0000"/>
        <rFont val="メイリオ"/>
        <family val="3"/>
        <charset val="128"/>
      </rPr>
      <t>副業・兼業</t>
    </r>
    <r>
      <rPr>
        <sz val="9"/>
        <rFont val="メイリオ"/>
        <family val="3"/>
        <charset val="128"/>
      </rPr>
      <t>は法人化していますか。
※法人化とは個人で営んでいた事業を株式会社などの法人にすることをいいます</t>
    </r>
    <phoneticPr fontId="2"/>
  </si>
  <si>
    <t>JPSED2018本調査</t>
    <phoneticPr fontId="2"/>
  </si>
  <si>
    <r>
      <t>■</t>
    </r>
    <r>
      <rPr>
        <sz val="9"/>
        <color rgb="FFFF0000"/>
        <rFont val="メイリオ"/>
        <family val="3"/>
        <charset val="128"/>
      </rPr>
      <t>昨年12月時点</t>
    </r>
    <r>
      <rPr>
        <sz val="9"/>
        <rFont val="メイリオ"/>
        <family val="3"/>
        <charset val="128"/>
      </rPr>
      <t>の仕事が「自営業主」「家族従業者」「内職」とお答えの方におたずねします。</t>
    </r>
    <rPh sb="1" eb="3">
      <t>サクネン</t>
    </rPh>
    <rPh sb="5" eb="6">
      <t>ガツ</t>
    </rPh>
    <rPh sb="6" eb="8">
      <t>ジテン</t>
    </rPh>
    <rPh sb="9" eb="11">
      <t>シゴト</t>
    </rPh>
    <rPh sb="13" eb="16">
      <t>ジエイギョウ</t>
    </rPh>
    <rPh sb="16" eb="17">
      <t>シュ</t>
    </rPh>
    <rPh sb="19" eb="21">
      <t>カゾク</t>
    </rPh>
    <rPh sb="21" eb="24">
      <t>ジュウギョウシャ</t>
    </rPh>
    <rPh sb="26" eb="28">
      <t>ナイショク</t>
    </rPh>
    <rPh sb="31" eb="32">
      <t>コタ</t>
    </rPh>
    <rPh sb="34" eb="35">
      <t>カタ</t>
    </rPh>
    <phoneticPr fontId="2"/>
  </si>
  <si>
    <r>
      <rPr>
        <sz val="9"/>
        <color rgb="FFFF0000"/>
        <rFont val="メイリオ"/>
        <family val="3"/>
        <charset val="128"/>
      </rPr>
      <t>昨年12月時点</t>
    </r>
    <r>
      <rPr>
        <sz val="9"/>
        <rFont val="メイリオ"/>
        <family val="3"/>
        <charset val="128"/>
      </rPr>
      <t>、あなたの職場ではテレワークの制度が導入されていましたか。また、あなたは、その制度の対象者として適用されていましたか。あてはまるものを1つお答えください。
テレワーク制度とは、自宅やサテライトオフィス、カフェ・ファミリーレストランのように、職場（自社および客先）以外の場所で働くことが認められている制度を指します。</t>
    </r>
    <rPh sb="0" eb="2">
      <t>サクネン</t>
    </rPh>
    <rPh sb="4" eb="5">
      <t>ガツ</t>
    </rPh>
    <rPh sb="5" eb="7">
      <t>ジテン</t>
    </rPh>
    <rPh sb="12" eb="14">
      <t>ショクバ</t>
    </rPh>
    <rPh sb="22" eb="24">
      <t>セイド</t>
    </rPh>
    <rPh sb="25" eb="27">
      <t>ドウニュウ</t>
    </rPh>
    <rPh sb="46" eb="48">
      <t>セイド</t>
    </rPh>
    <rPh sb="49" eb="51">
      <t>タイショウ</t>
    </rPh>
    <rPh sb="51" eb="52">
      <t>シャ</t>
    </rPh>
    <rPh sb="55" eb="57">
      <t>テキヨウ</t>
    </rPh>
    <rPh sb="77" eb="78">
      <t>コタ</t>
    </rPh>
    <rPh sb="90" eb="92">
      <t>セイド</t>
    </rPh>
    <rPh sb="149" eb="150">
      <t>ミト</t>
    </rPh>
    <rPh sb="156" eb="158">
      <t>セイド</t>
    </rPh>
    <phoneticPr fontId="2"/>
  </si>
  <si>
    <r>
      <t>通勤
※</t>
    </r>
    <r>
      <rPr>
        <b/>
        <sz val="9"/>
        <color rgb="FFFF0000"/>
        <rFont val="メイリオ"/>
        <family val="3"/>
        <charset val="128"/>
      </rPr>
      <t>往復の合計時間</t>
    </r>
    <r>
      <rPr>
        <b/>
        <sz val="9"/>
        <rFont val="メイリオ"/>
        <family val="3"/>
        <charset val="128"/>
      </rPr>
      <t>でお答えください。</t>
    </r>
    <rPh sb="0" eb="2">
      <t>ツウキン</t>
    </rPh>
    <rPh sb="4" eb="6">
      <t>オウフク</t>
    </rPh>
    <rPh sb="7" eb="9">
      <t>ゴウケイ</t>
    </rPh>
    <rPh sb="9" eb="11">
      <t>ジカン</t>
    </rPh>
    <rPh sb="13" eb="14">
      <t>コタ</t>
    </rPh>
    <phoneticPr fontId="2"/>
  </si>
  <si>
    <t>（　　　　　）時間　　（　　　　　）分　/　1日あたり</t>
    <phoneticPr fontId="2"/>
  </si>
  <si>
    <r>
      <rPr>
        <sz val="9"/>
        <color rgb="FFFF0000"/>
        <rFont val="メイリオ"/>
        <family val="3"/>
        <charset val="128"/>
      </rPr>
      <t>昨年1年間（2017年1月~12月）</t>
    </r>
    <r>
      <rPr>
        <sz val="9"/>
        <rFont val="メイリオ"/>
        <family val="3"/>
        <charset val="128"/>
      </rPr>
      <t>の中で</t>
    </r>
    <r>
      <rPr>
        <sz val="9"/>
        <color rgb="FFFF0000"/>
        <rFont val="メイリオ"/>
        <family val="3"/>
        <charset val="128"/>
      </rPr>
      <t>主な仕事以外に</t>
    </r>
    <r>
      <rPr>
        <sz val="9"/>
        <rFont val="メイリオ"/>
        <family val="3"/>
        <charset val="128"/>
      </rPr>
      <t>収入を伴う</t>
    </r>
    <r>
      <rPr>
        <sz val="9"/>
        <color rgb="FFFF0000"/>
        <rFont val="メイリオ"/>
        <family val="3"/>
        <charset val="128"/>
      </rPr>
      <t>労働（副業・兼業）</t>
    </r>
    <r>
      <rPr>
        <sz val="9"/>
        <rFont val="メイリオ"/>
        <family val="3"/>
        <charset val="128"/>
      </rPr>
      <t>をしましたか。
※株の配当・利息や家賃収入などの労働を伴わない仕事は、</t>
    </r>
    <r>
      <rPr>
        <sz val="9"/>
        <color rgb="FFFF0000"/>
        <rFont val="メイリオ"/>
        <family val="3"/>
        <charset val="128"/>
      </rPr>
      <t>含みません</t>
    </r>
    <rPh sb="0" eb="2">
      <t>サクネン</t>
    </rPh>
    <rPh sb="3" eb="5">
      <t>ネンカン</t>
    </rPh>
    <rPh sb="10" eb="11">
      <t>ネン</t>
    </rPh>
    <rPh sb="12" eb="13">
      <t>ガツ</t>
    </rPh>
    <rPh sb="16" eb="17">
      <t>ガツ</t>
    </rPh>
    <rPh sb="19" eb="20">
      <t>ナカ</t>
    </rPh>
    <rPh sb="21" eb="22">
      <t>オモ</t>
    </rPh>
    <rPh sb="23" eb="25">
      <t>シゴト</t>
    </rPh>
    <rPh sb="25" eb="27">
      <t>イガイ</t>
    </rPh>
    <rPh sb="28" eb="30">
      <t>シュウニュウ</t>
    </rPh>
    <rPh sb="31" eb="32">
      <t>トモナ</t>
    </rPh>
    <rPh sb="33" eb="35">
      <t>ロウドウ</t>
    </rPh>
    <rPh sb="66" eb="68">
      <t>ロウドウ</t>
    </rPh>
    <rPh sb="69" eb="70">
      <t>トモナ</t>
    </rPh>
    <rPh sb="73" eb="75">
      <t>シゴト</t>
    </rPh>
    <phoneticPr fontId="2"/>
  </si>
  <si>
    <r>
      <rPr>
        <sz val="9"/>
        <rFont val="メイリオ"/>
        <family val="3"/>
        <charset val="128"/>
      </rPr>
      <t>今後、</t>
    </r>
    <r>
      <rPr>
        <sz val="9"/>
        <color rgb="FFFF0000"/>
        <rFont val="メイリオ"/>
        <family val="3"/>
        <charset val="128"/>
      </rPr>
      <t>主な仕事以外に</t>
    </r>
    <r>
      <rPr>
        <sz val="9"/>
        <rFont val="メイリオ"/>
        <family val="3"/>
        <charset val="128"/>
      </rPr>
      <t>収入を伴う</t>
    </r>
    <r>
      <rPr>
        <sz val="9"/>
        <color rgb="FFFF0000"/>
        <rFont val="メイリオ"/>
        <family val="3"/>
        <charset val="128"/>
      </rPr>
      <t>労働（副業・兼業）</t>
    </r>
    <r>
      <rPr>
        <sz val="9"/>
        <rFont val="メイリオ"/>
        <family val="3"/>
        <charset val="128"/>
      </rPr>
      <t>をしたいと思いますか。</t>
    </r>
    <rPh sb="0" eb="2">
      <t>コンゴ</t>
    </rPh>
    <rPh sb="3" eb="4">
      <t>オモ</t>
    </rPh>
    <rPh sb="5" eb="7">
      <t>シゴト</t>
    </rPh>
    <rPh sb="7" eb="9">
      <t>イガイ</t>
    </rPh>
    <rPh sb="10" eb="12">
      <t>シュウニュウ</t>
    </rPh>
    <rPh sb="13" eb="14">
      <t>トモナ</t>
    </rPh>
    <rPh sb="15" eb="17">
      <t>ロウドウ</t>
    </rPh>
    <rPh sb="18" eb="20">
      <t>フクギョウ</t>
    </rPh>
    <rPh sb="21" eb="23">
      <t>ケンギョウ</t>
    </rPh>
    <rPh sb="29" eb="30">
      <t>オモ</t>
    </rPh>
    <phoneticPr fontId="2"/>
  </si>
  <si>
    <r>
      <t>今後、</t>
    </r>
    <r>
      <rPr>
        <sz val="9"/>
        <color rgb="FFFF0000"/>
        <rFont val="メイリオ"/>
        <family val="3"/>
        <charset val="128"/>
      </rPr>
      <t>主な仕事以外</t>
    </r>
    <r>
      <rPr>
        <sz val="9"/>
        <rFont val="メイリオ"/>
        <family val="3"/>
        <charset val="128"/>
      </rPr>
      <t>に収入を伴う</t>
    </r>
    <r>
      <rPr>
        <sz val="9"/>
        <color rgb="FFFF0000"/>
        <rFont val="メイリオ"/>
        <family val="3"/>
        <charset val="128"/>
      </rPr>
      <t>労働（副業・兼業）</t>
    </r>
    <r>
      <rPr>
        <sz val="9"/>
        <rFont val="メイリオ"/>
        <family val="3"/>
        <charset val="128"/>
      </rPr>
      <t>をしたいと思う理由は何ですか。あてはまるものを</t>
    </r>
    <r>
      <rPr>
        <u/>
        <sz val="9"/>
        <rFont val="メイリオ"/>
        <family val="3"/>
        <charset val="128"/>
      </rPr>
      <t>すべて</t>
    </r>
    <r>
      <rPr>
        <sz val="9"/>
        <rFont val="メイリオ"/>
        <family val="3"/>
        <charset val="128"/>
      </rPr>
      <t>お選びください。</t>
    </r>
    <rPh sb="0" eb="2">
      <t>コンゴ</t>
    </rPh>
    <rPh sb="3" eb="4">
      <t>オモ</t>
    </rPh>
    <rPh sb="5" eb="7">
      <t>シゴト</t>
    </rPh>
    <rPh sb="7" eb="9">
      <t>イガイ</t>
    </rPh>
    <rPh sb="10" eb="12">
      <t>シュウニュウ</t>
    </rPh>
    <rPh sb="13" eb="14">
      <t>トモナ</t>
    </rPh>
    <rPh sb="15" eb="17">
      <t>ロウドウ</t>
    </rPh>
    <rPh sb="18" eb="20">
      <t>フクギョウ</t>
    </rPh>
    <rPh sb="21" eb="23">
      <t>ケンギョウ</t>
    </rPh>
    <rPh sb="29" eb="30">
      <t>オモ</t>
    </rPh>
    <rPh sb="31" eb="33">
      <t>リユウ</t>
    </rPh>
    <rPh sb="34" eb="35">
      <t>ナニ</t>
    </rPh>
    <rPh sb="51" eb="52">
      <t>エラ</t>
    </rPh>
    <phoneticPr fontId="2"/>
  </si>
  <si>
    <r>
      <rPr>
        <sz val="9"/>
        <color rgb="FFFF0000"/>
        <rFont val="メイリオ"/>
        <family val="3"/>
        <charset val="128"/>
      </rPr>
      <t>昨年1年間（2017年1月～12月）</t>
    </r>
    <r>
      <rPr>
        <sz val="9"/>
        <rFont val="メイリオ"/>
        <family val="3"/>
        <charset val="128"/>
      </rPr>
      <t>に、</t>
    </r>
    <r>
      <rPr>
        <sz val="9"/>
        <color rgb="FFFF0000"/>
        <rFont val="メイリオ"/>
        <family val="3"/>
        <charset val="128"/>
      </rPr>
      <t>主な仕事以外に</t>
    </r>
    <r>
      <rPr>
        <sz val="9"/>
        <rFont val="メイリオ"/>
        <family val="3"/>
        <charset val="128"/>
      </rPr>
      <t>収入を伴う</t>
    </r>
    <r>
      <rPr>
        <sz val="9"/>
        <color rgb="FFFF0000"/>
        <rFont val="メイリオ"/>
        <family val="3"/>
        <charset val="128"/>
      </rPr>
      <t>労働（副業・兼業）</t>
    </r>
    <r>
      <rPr>
        <sz val="9"/>
        <rFont val="メイリオ"/>
        <family val="3"/>
        <charset val="128"/>
      </rPr>
      <t>をした理由は何ですか。あてはまるものを</t>
    </r>
    <r>
      <rPr>
        <u/>
        <sz val="9"/>
        <rFont val="メイリオ"/>
        <family val="3"/>
        <charset val="128"/>
      </rPr>
      <t>すべて</t>
    </r>
    <r>
      <rPr>
        <sz val="9"/>
        <rFont val="メイリオ"/>
        <family val="3"/>
        <charset val="128"/>
      </rPr>
      <t>お選びください。</t>
    </r>
    <rPh sb="0" eb="2">
      <t>サクネン</t>
    </rPh>
    <rPh sb="3" eb="5">
      <t>ネンカン</t>
    </rPh>
    <rPh sb="10" eb="11">
      <t>ネン</t>
    </rPh>
    <rPh sb="12" eb="13">
      <t>ガツ</t>
    </rPh>
    <rPh sb="16" eb="17">
      <t>ガツ</t>
    </rPh>
    <rPh sb="20" eb="21">
      <t>オモ</t>
    </rPh>
    <rPh sb="22" eb="24">
      <t>シゴト</t>
    </rPh>
    <rPh sb="24" eb="26">
      <t>イガイ</t>
    </rPh>
    <rPh sb="27" eb="29">
      <t>シュウニュウ</t>
    </rPh>
    <rPh sb="30" eb="31">
      <t>トモナ</t>
    </rPh>
    <rPh sb="32" eb="34">
      <t>ロウドウ</t>
    </rPh>
    <rPh sb="35" eb="37">
      <t>フクギョウ</t>
    </rPh>
    <rPh sb="38" eb="40">
      <t>ケンギョウ</t>
    </rPh>
    <rPh sb="44" eb="46">
      <t>リユウ</t>
    </rPh>
    <rPh sb="47" eb="48">
      <t>ナニ</t>
    </rPh>
    <rPh sb="64" eb="65">
      <t>エラ</t>
    </rPh>
    <phoneticPr fontId="2"/>
  </si>
  <si>
    <r>
      <rPr>
        <sz val="9"/>
        <rFont val="メイリオ"/>
        <family val="3"/>
        <charset val="128"/>
      </rPr>
      <t>※昨年1年間（2017年1月～12月）の</t>
    </r>
    <r>
      <rPr>
        <sz val="9"/>
        <color rgb="FFFF0000"/>
        <rFont val="メイリオ"/>
        <family val="3"/>
        <charset val="128"/>
      </rPr>
      <t>主な仕事以外</t>
    </r>
    <r>
      <rPr>
        <sz val="9"/>
        <rFont val="メイリオ"/>
        <family val="3"/>
        <charset val="128"/>
      </rPr>
      <t>の収入を伴う</t>
    </r>
    <r>
      <rPr>
        <sz val="9"/>
        <color rgb="FFFF0000"/>
        <rFont val="メイリオ"/>
        <family val="3"/>
        <charset val="128"/>
      </rPr>
      <t>労働（副業・兼業）</t>
    </r>
    <r>
      <rPr>
        <sz val="9"/>
        <rFont val="メイリオ"/>
        <family val="3"/>
        <charset val="128"/>
      </rPr>
      <t>のなかで、</t>
    </r>
    <r>
      <rPr>
        <sz val="9"/>
        <color rgb="FFFF0000"/>
        <rFont val="メイリオ"/>
        <family val="3"/>
        <charset val="128"/>
      </rPr>
      <t>収入が一番多い仕事</t>
    </r>
    <r>
      <rPr>
        <sz val="9"/>
        <rFont val="メイリオ"/>
        <family val="3"/>
        <charset val="128"/>
      </rPr>
      <t>についてお答えください。
株の配当・利益や家賃収入などの労働を伴わない仕事は、</t>
    </r>
    <r>
      <rPr>
        <sz val="9"/>
        <color rgb="FFFF0000"/>
        <rFont val="メイリオ"/>
        <family val="3"/>
        <charset val="128"/>
      </rPr>
      <t>含みません</t>
    </r>
    <r>
      <rPr>
        <sz val="9"/>
        <color rgb="FFFF00FF"/>
        <rFont val="メイリオ"/>
        <family val="3"/>
        <charset val="128"/>
      </rPr>
      <t>。</t>
    </r>
    <phoneticPr fontId="2"/>
  </si>
  <si>
    <r>
      <rPr>
        <sz val="9"/>
        <rFont val="メイリオ"/>
        <family val="3"/>
        <charset val="128"/>
      </rPr>
      <t>※昨年1年間（2017年1月～12月）の</t>
    </r>
    <r>
      <rPr>
        <sz val="9"/>
        <color rgb="FFFF0000"/>
        <rFont val="メイリオ"/>
        <family val="3"/>
        <charset val="128"/>
      </rPr>
      <t>主な仕事以外</t>
    </r>
    <r>
      <rPr>
        <sz val="9"/>
        <rFont val="メイリオ"/>
        <family val="3"/>
        <charset val="128"/>
      </rPr>
      <t>の収入を伴う</t>
    </r>
    <r>
      <rPr>
        <sz val="9"/>
        <color rgb="FFFF0000"/>
        <rFont val="メイリオ"/>
        <family val="3"/>
        <charset val="128"/>
      </rPr>
      <t>労働（副業・兼業）</t>
    </r>
    <r>
      <rPr>
        <sz val="9"/>
        <rFont val="メイリオ"/>
        <family val="3"/>
        <charset val="128"/>
      </rPr>
      <t>のなかで、</t>
    </r>
    <r>
      <rPr>
        <sz val="9"/>
        <color rgb="FFFF0000"/>
        <rFont val="メイリオ"/>
        <family val="3"/>
        <charset val="128"/>
      </rPr>
      <t>収入が一番多い仕事</t>
    </r>
    <r>
      <rPr>
        <sz val="9"/>
        <rFont val="メイリオ"/>
        <family val="3"/>
        <charset val="128"/>
      </rPr>
      <t>についてお答えください。
株の配当・利益や家賃収入などの労働を伴わない仕事は、</t>
    </r>
    <r>
      <rPr>
        <sz val="9"/>
        <color rgb="FFFF0000"/>
        <rFont val="メイリオ"/>
        <family val="3"/>
        <charset val="128"/>
      </rPr>
      <t>含みません</t>
    </r>
    <r>
      <rPr>
        <sz val="9"/>
        <color rgb="FFFF00FF"/>
        <rFont val="メイリオ"/>
        <family val="3"/>
        <charset val="128"/>
      </rPr>
      <t>。</t>
    </r>
    <phoneticPr fontId="2"/>
  </si>
  <si>
    <t>講演・執筆活動・ライターなど</t>
    <phoneticPr fontId="2"/>
  </si>
  <si>
    <t>小物類の製造・販売、インターネットショップの運営など</t>
    <rPh sb="0" eb="2">
      <t>コモノ</t>
    </rPh>
    <rPh sb="2" eb="3">
      <t>ルイ</t>
    </rPh>
    <rPh sb="4" eb="6">
      <t>セイゾウ</t>
    </rPh>
    <rPh sb="7" eb="9">
      <t>ハンバイ</t>
    </rPh>
    <rPh sb="22" eb="24">
      <t>ウンエイ</t>
    </rPh>
    <phoneticPr fontId="2"/>
  </si>
  <si>
    <t>飲食店・小売店・コンビニのスタッフ</t>
    <rPh sb="0" eb="2">
      <t>インショク</t>
    </rPh>
    <rPh sb="2" eb="3">
      <t>テン</t>
    </rPh>
    <rPh sb="4" eb="6">
      <t>コウリ</t>
    </rPh>
    <rPh sb="6" eb="7">
      <t>テン</t>
    </rPh>
    <phoneticPr fontId="2"/>
  </si>
  <si>
    <t>介護・看護スタッフ、育児スタッフ（保育士・ベビーシッターなど）</t>
    <rPh sb="0" eb="2">
      <t>カイゴ</t>
    </rPh>
    <rPh sb="3" eb="5">
      <t>カンゴ</t>
    </rPh>
    <rPh sb="10" eb="12">
      <t>イクジ</t>
    </rPh>
    <rPh sb="17" eb="20">
      <t>ホイクシ</t>
    </rPh>
    <phoneticPr fontId="2"/>
  </si>
  <si>
    <t>試験監督・採点手伝い・添削など</t>
    <rPh sb="0" eb="2">
      <t>シケン</t>
    </rPh>
    <rPh sb="2" eb="4">
      <t>カントク</t>
    </rPh>
    <rPh sb="5" eb="7">
      <t>サイテン</t>
    </rPh>
    <rPh sb="7" eb="9">
      <t>テツダ</t>
    </rPh>
    <rPh sb="11" eb="13">
      <t>テンサク</t>
    </rPh>
    <phoneticPr fontId="2"/>
  </si>
  <si>
    <r>
      <rPr>
        <sz val="9"/>
        <rFont val="メイリオ"/>
        <family val="3"/>
        <charset val="128"/>
      </rPr>
      <t>■</t>
    </r>
    <r>
      <rPr>
        <sz val="9"/>
        <color rgb="FFFF0000"/>
        <rFont val="メイリオ"/>
        <family val="3"/>
        <charset val="128"/>
      </rPr>
      <t>副業・兼業</t>
    </r>
    <r>
      <rPr>
        <sz val="9"/>
        <rFont val="メイリオ"/>
        <family val="3"/>
        <charset val="128"/>
      </rPr>
      <t>の仕事が「自営業主」「家族従業者」とお答えの方におたずねします。</t>
    </r>
    <rPh sb="1" eb="3">
      <t>フクギョウ</t>
    </rPh>
    <rPh sb="4" eb="6">
      <t>ケンギョウ</t>
    </rPh>
    <rPh sb="7" eb="9">
      <t>シゴト</t>
    </rPh>
    <rPh sb="11" eb="14">
      <t>ジエイギョウ</t>
    </rPh>
    <rPh sb="14" eb="15">
      <t>シュ</t>
    </rPh>
    <rPh sb="17" eb="19">
      <t>カゾク</t>
    </rPh>
    <rPh sb="19" eb="22">
      <t>ジュウギョウシャ</t>
    </rPh>
    <rPh sb="25" eb="26">
      <t>コタ</t>
    </rPh>
    <rPh sb="28" eb="29">
      <t>カタ</t>
    </rPh>
    <phoneticPr fontId="2"/>
  </si>
  <si>
    <r>
      <rPr>
        <sz val="9"/>
        <rFont val="メイリオ"/>
        <family val="3"/>
        <charset val="128"/>
      </rPr>
      <t>※昨年1年間（2017年1月～12月）の</t>
    </r>
    <r>
      <rPr>
        <sz val="9"/>
        <color rgb="FFFF0000"/>
        <rFont val="メイリオ"/>
        <family val="3"/>
        <charset val="128"/>
      </rPr>
      <t>主な仕事以外</t>
    </r>
    <r>
      <rPr>
        <sz val="9"/>
        <rFont val="メイリオ"/>
        <family val="3"/>
        <charset val="128"/>
      </rPr>
      <t>の収入を伴う</t>
    </r>
    <r>
      <rPr>
        <sz val="9"/>
        <color rgb="FFFF0000"/>
        <rFont val="メイリオ"/>
        <family val="3"/>
        <charset val="128"/>
      </rPr>
      <t>労働（副業・兼業</t>
    </r>
    <r>
      <rPr>
        <sz val="9"/>
        <rFont val="メイリオ"/>
        <family val="3"/>
        <charset val="128"/>
      </rPr>
      <t>）のなかで、</t>
    </r>
    <r>
      <rPr>
        <sz val="9"/>
        <color rgb="FFFF0000"/>
        <rFont val="メイリオ"/>
        <family val="3"/>
        <charset val="128"/>
      </rPr>
      <t>収入が一番多い仕事</t>
    </r>
    <r>
      <rPr>
        <sz val="9"/>
        <rFont val="メイリオ"/>
        <family val="3"/>
        <charset val="128"/>
      </rPr>
      <t>についてお答えください。
株の配当・利益や家賃収入などの労働を伴わない仕事は、</t>
    </r>
    <r>
      <rPr>
        <sz val="9"/>
        <color rgb="FFFF0000"/>
        <rFont val="メイリオ"/>
        <family val="3"/>
        <charset val="128"/>
      </rPr>
      <t>含みません</t>
    </r>
    <r>
      <rPr>
        <sz val="9"/>
        <color rgb="FFFF00FF"/>
        <rFont val="メイリオ"/>
        <family val="3"/>
        <charset val="128"/>
      </rPr>
      <t>。</t>
    </r>
    <phoneticPr fontId="2"/>
  </si>
  <si>
    <r>
      <rPr>
        <sz val="9"/>
        <rFont val="メイリオ"/>
        <family val="3"/>
        <charset val="128"/>
      </rPr>
      <t>※昨年1年間（2017年1月～12月）の</t>
    </r>
    <r>
      <rPr>
        <sz val="9"/>
        <color rgb="FFFF0000"/>
        <rFont val="メイリオ"/>
        <family val="3"/>
        <charset val="128"/>
      </rPr>
      <t>主な仕事以外</t>
    </r>
    <r>
      <rPr>
        <sz val="9"/>
        <rFont val="メイリオ"/>
        <family val="3"/>
        <charset val="128"/>
      </rPr>
      <t>の収入を伴う</t>
    </r>
    <r>
      <rPr>
        <sz val="9"/>
        <color rgb="FFFF0000"/>
        <rFont val="メイリオ"/>
        <family val="3"/>
        <charset val="128"/>
      </rPr>
      <t>労働（副業・兼業）</t>
    </r>
    <r>
      <rPr>
        <sz val="9"/>
        <rFont val="メイリオ"/>
        <family val="3"/>
        <charset val="128"/>
      </rPr>
      <t>のなかで、</t>
    </r>
    <r>
      <rPr>
        <sz val="9"/>
        <color rgb="FFFF0000"/>
        <rFont val="メイリオ"/>
        <family val="3"/>
        <charset val="128"/>
      </rPr>
      <t>収入が一番多い仕事</t>
    </r>
    <r>
      <rPr>
        <sz val="9"/>
        <rFont val="メイリオ"/>
        <family val="3"/>
        <charset val="128"/>
      </rPr>
      <t>についてお答えください。
株の配当・利益や家賃収入などの労働を伴わない仕事は、</t>
    </r>
    <r>
      <rPr>
        <sz val="9"/>
        <color rgb="FFFF0000"/>
        <rFont val="メイリオ"/>
        <family val="3"/>
        <charset val="128"/>
      </rPr>
      <t>含みません</t>
    </r>
    <r>
      <rPr>
        <sz val="9"/>
        <color rgb="FFFF00FF"/>
        <rFont val="メイリオ"/>
        <family val="3"/>
        <charset val="128"/>
      </rPr>
      <t>。</t>
    </r>
    <phoneticPr fontId="2"/>
  </si>
  <si>
    <r>
      <rPr>
        <sz val="9"/>
        <color rgb="FFFF0000"/>
        <rFont val="メイリオ"/>
        <family val="3"/>
        <charset val="128"/>
      </rPr>
      <t>副業・兼業</t>
    </r>
    <r>
      <rPr>
        <sz val="9"/>
        <rFont val="メイリオ"/>
        <family val="3"/>
        <charset val="128"/>
      </rPr>
      <t>は、企業や団体等から業務を請け負う形のものですか。</t>
    </r>
    <phoneticPr fontId="2"/>
  </si>
  <si>
    <t>※副業・兼業とは、労働収入を伴う仕事のことを指します。
※副業・兼業を複数していた方は、副業・兼業の合計の労働時間をお書きください。
※1時間未満の場合は1時間として、「1」時間単位でお答えください。</t>
    <rPh sb="1" eb="3">
      <t>フクギョウ</t>
    </rPh>
    <rPh sb="4" eb="6">
      <t>ケンギョウ</t>
    </rPh>
    <rPh sb="9" eb="11">
      <t>ロウドウ</t>
    </rPh>
    <rPh sb="11" eb="13">
      <t>シュウニュウ</t>
    </rPh>
    <rPh sb="14" eb="15">
      <t>トモナ</t>
    </rPh>
    <rPh sb="16" eb="18">
      <t>シゴト</t>
    </rPh>
    <rPh sb="22" eb="23">
      <t>サ</t>
    </rPh>
    <rPh sb="29" eb="31">
      <t>フクギョウ</t>
    </rPh>
    <rPh sb="32" eb="34">
      <t>ケンギョウ</t>
    </rPh>
    <rPh sb="35" eb="37">
      <t>フクスウ</t>
    </rPh>
    <rPh sb="41" eb="42">
      <t>カタ</t>
    </rPh>
    <rPh sb="44" eb="46">
      <t>フクギョウ</t>
    </rPh>
    <rPh sb="47" eb="49">
      <t>ケンギョウ</t>
    </rPh>
    <rPh sb="50" eb="52">
      <t>ゴウケイ</t>
    </rPh>
    <rPh sb="53" eb="55">
      <t>ロウドウ</t>
    </rPh>
    <rPh sb="55" eb="57">
      <t>ジカン</t>
    </rPh>
    <rPh sb="59" eb="60">
      <t>カ</t>
    </rPh>
    <rPh sb="69" eb="71">
      <t>ジカン</t>
    </rPh>
    <rPh sb="71" eb="73">
      <t>ミマン</t>
    </rPh>
    <rPh sb="74" eb="76">
      <t>バアイ</t>
    </rPh>
    <rPh sb="78" eb="80">
      <t>ジカン</t>
    </rPh>
    <rPh sb="87" eb="89">
      <t>ジカン</t>
    </rPh>
    <rPh sb="89" eb="91">
      <t>タンイ</t>
    </rPh>
    <rPh sb="93" eb="94">
      <t>コタ</t>
    </rPh>
    <phoneticPr fontId="2"/>
  </si>
  <si>
    <r>
      <t>昨年1年間（2017年1月～12月）の
平均的な</t>
    </r>
    <r>
      <rPr>
        <sz val="9"/>
        <color rgb="FFFF0000"/>
        <rFont val="ＭＳ Ｐゴシック"/>
        <family val="3"/>
        <charset val="128"/>
      </rPr>
      <t>1週間</t>
    </r>
    <r>
      <rPr>
        <sz val="9"/>
        <rFont val="ＭＳ Ｐゴシック"/>
        <family val="3"/>
        <charset val="128"/>
      </rPr>
      <t>の副業</t>
    </r>
    <r>
      <rPr>
        <sz val="9"/>
        <color rgb="FFFF00FF"/>
        <rFont val="ＭＳ Ｐゴシック"/>
        <family val="3"/>
        <charset val="128"/>
      </rPr>
      <t>・</t>
    </r>
    <r>
      <rPr>
        <sz val="9"/>
        <rFont val="ＭＳ Ｐゴシック"/>
        <family val="3"/>
        <charset val="128"/>
      </rPr>
      <t>兼業の労働時間は、合計で○○時間
とお答えになりました。 
間違いがなければ「次のページ」ボタンを押してください。
訂正がある場合は「戻る」ボタンを押して再度ご入力ください。</t>
    </r>
    <rPh sb="31" eb="33">
      <t>ケンギョウ</t>
    </rPh>
    <phoneticPr fontId="6"/>
  </si>
  <si>
    <t>自営業主・家族従業者（飲食店・卸小売店・農業等の家族従業者）・内職</t>
    <rPh sb="0" eb="3">
      <t>ジエイギョウ</t>
    </rPh>
    <rPh sb="3" eb="4">
      <t>シュ</t>
    </rPh>
    <rPh sb="31" eb="33">
      <t>ナイショク</t>
    </rPh>
    <phoneticPr fontId="2"/>
  </si>
  <si>
    <t>＜前の勤務先の入社年月と退職年月＞
※「前の勤務先」とは、昨年12月時点についていた仕事のひとつ前の仕事をさします。</t>
    <rPh sb="1" eb="2">
      <t>マエ</t>
    </rPh>
    <rPh sb="3" eb="6">
      <t>キンムサキ</t>
    </rPh>
    <phoneticPr fontId="2"/>
  </si>
  <si>
    <t>※副業・兼業とは、労働収入を伴う仕事のことをさします。
※副業・兼業を複数していた方は、副業・兼業の合計の年収をお書きください。</t>
    <rPh sb="4" eb="6">
      <t>ケンギョウ</t>
    </rPh>
    <rPh sb="32" eb="34">
      <t>ケンギョウ</t>
    </rPh>
    <rPh sb="47" eb="49">
      <t>ケンギョウ</t>
    </rPh>
    <rPh sb="53" eb="55">
      <t>ネンシュウ</t>
    </rPh>
    <phoneticPr fontId="2"/>
  </si>
  <si>
    <t>自営業主・家族従業者（飲食店・卸小売店・農業等の家族従業者）・内職として働いていた</t>
    <rPh sb="0" eb="3">
      <t>ジエイギョウ</t>
    </rPh>
    <rPh sb="3" eb="4">
      <t>シュ</t>
    </rPh>
    <rPh sb="31" eb="33">
      <t>ナイショク</t>
    </rPh>
    <rPh sb="36" eb="37">
      <t>ハタラ</t>
    </rPh>
    <phoneticPr fontId="3"/>
  </si>
  <si>
    <t>（JPSED2016の問い番号）</t>
    <rPh sb="11" eb="12">
      <t>ト</t>
    </rPh>
    <rPh sb="13" eb="15">
      <t>バンゴウ</t>
    </rPh>
    <phoneticPr fontId="2"/>
  </si>
  <si>
    <t>（JPSED2017の問い番号）</t>
    <rPh sb="11" eb="12">
      <t>ト</t>
    </rPh>
    <rPh sb="13" eb="15">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</si>
</sst>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0"/>
    <numFmt numFmtId="177" formatCode="000"/>
    <numFmt numFmtId="178" formatCode="00"/>
  </numFmts>
  <fonts count="68">
    <font>
      <sz val="11"/>
      <color theme="1"/>
      <name val="ＭＳ Ｐゴシック"/>
      <family val="2"/>
      <charset val="128"/>
      <scheme val="minor"/>
    </font>
    <font>
      <sz val="10.5"/>
      <color theme="1"/>
      <name val="メイリオ"/>
      <family val="3"/>
      <charset val="128"/>
    </font>
    <font>
      <sz val="6"/>
      <name val="ＭＳ Ｐゴシック"/>
      <family val="2"/>
      <charset val="128"/>
      <scheme val="minor"/>
    </font>
    <font>
      <sz val="10.5"/>
      <name val="メイリオ"/>
      <family val="3"/>
      <charset val="128"/>
    </font>
    <font>
      <b/>
      <sz val="9"/>
      <name val="メイリオ"/>
      <family val="3"/>
      <charset val="128"/>
    </font>
    <font>
      <sz val="9"/>
      <name val="メイリオ"/>
      <family val="3"/>
      <charset val="128"/>
    </font>
    <font>
      <sz val="6"/>
      <name val="ＭＳ Ｐゴシック"/>
      <family val="3"/>
      <charset val="128"/>
    </font>
    <font>
      <sz val="11"/>
      <name val="ＭＳ Ｐゴシック"/>
      <family val="3"/>
      <charset val="128"/>
    </font>
    <font>
      <sz val="9"/>
      <color theme="1"/>
      <name val="メイリオ"/>
      <family val="3"/>
      <charset val="128"/>
    </font>
    <font>
      <sz val="9"/>
      <name val="ＭＳ ゴシック"/>
      <family val="3"/>
      <charset val="128"/>
    </font>
    <font>
      <sz val="9"/>
      <name val="ＭＳ Ｐゴシック"/>
      <family val="3"/>
      <charset val="128"/>
    </font>
    <font>
      <sz val="11"/>
      <color indexed="8"/>
      <name val="ＭＳ Ｐゴシック"/>
      <family val="3"/>
      <charset val="128"/>
    </font>
    <font>
      <sz val="10"/>
      <color indexed="10"/>
      <name val="ＭＳ Ｐゴシック"/>
      <family val="3"/>
      <charset val="128"/>
    </font>
    <font>
      <sz val="9"/>
      <color rgb="FFFF0000"/>
      <name val="メイリオ"/>
      <family val="3"/>
      <charset val="128"/>
    </font>
    <font>
      <b/>
      <sz val="9"/>
      <color theme="0"/>
      <name val="メイリオ"/>
      <family val="3"/>
      <charset val="128"/>
    </font>
    <font>
      <sz val="12"/>
      <name val="メイリオ"/>
      <family val="3"/>
      <charset val="128"/>
    </font>
    <font>
      <b/>
      <sz val="16"/>
      <name val="メイリオ"/>
      <family val="3"/>
      <charset val="128"/>
    </font>
    <font>
      <sz val="8"/>
      <color indexed="9"/>
      <name val="メイリオ"/>
      <family val="3"/>
      <charset val="128"/>
    </font>
    <font>
      <b/>
      <sz val="8"/>
      <name val="メイリオ"/>
      <family val="3"/>
      <charset val="128"/>
    </font>
    <font>
      <sz val="8"/>
      <name val="メイリオ"/>
      <family val="3"/>
      <charset val="128"/>
    </font>
    <font>
      <sz val="10"/>
      <name val="メイリオ"/>
      <family val="3"/>
      <charset val="128"/>
    </font>
    <font>
      <b/>
      <sz val="14"/>
      <name val="メイリオ"/>
      <family val="3"/>
      <charset val="128"/>
    </font>
    <font>
      <sz val="14"/>
      <color indexed="9"/>
      <name val="メイリオ"/>
      <family val="3"/>
      <charset val="128"/>
    </font>
    <font>
      <sz val="14"/>
      <name val="メイリオ"/>
      <family val="3"/>
      <charset val="128"/>
    </font>
    <font>
      <b/>
      <sz val="12"/>
      <name val="メイリオ"/>
      <family val="3"/>
      <charset val="128"/>
    </font>
    <font>
      <b/>
      <sz val="8"/>
      <color indexed="9"/>
      <name val="メイリオ"/>
      <family val="3"/>
      <charset val="128"/>
    </font>
    <font>
      <b/>
      <sz val="10"/>
      <name val="メイリオ"/>
      <family val="3"/>
      <charset val="128"/>
    </font>
    <font>
      <sz val="11"/>
      <name val="メイリオ"/>
      <family val="3"/>
      <charset val="128"/>
    </font>
    <font>
      <sz val="10"/>
      <color indexed="9"/>
      <name val="メイリオ"/>
      <family val="3"/>
      <charset val="128"/>
    </font>
    <font>
      <sz val="9"/>
      <color rgb="FF0000CC"/>
      <name val="メイリオ"/>
      <family val="3"/>
      <charset val="128"/>
    </font>
    <font>
      <sz val="9"/>
      <color rgb="FF00B050"/>
      <name val="メイリオ"/>
      <family val="3"/>
      <charset val="128"/>
    </font>
    <font>
      <sz val="9"/>
      <name val="細明朝体"/>
      <family val="3"/>
      <charset val="128"/>
    </font>
    <font>
      <b/>
      <sz val="20"/>
      <name val="HG丸ｺﾞｼｯｸM-PRO"/>
      <family val="3"/>
      <charset val="128"/>
    </font>
    <font>
      <sz val="6"/>
      <name val="ＭＳ ゴシック"/>
      <family val="3"/>
      <charset val="128"/>
    </font>
    <font>
      <sz val="9"/>
      <name val="中ゴシック体"/>
      <family val="3"/>
      <charset val="128"/>
    </font>
    <font>
      <sz val="10"/>
      <name val="ＭＳ Ｐ明朝"/>
      <family val="1"/>
      <charset val="128"/>
    </font>
    <font>
      <sz val="12"/>
      <name val="ＭＳ Ｐゴシック"/>
      <family val="3"/>
      <charset val="128"/>
    </font>
    <font>
      <sz val="10"/>
      <name val="ＭＳ Ｐゴシック"/>
      <family val="3"/>
      <charset val="128"/>
    </font>
    <font>
      <i/>
      <sz val="12"/>
      <name val="ＭＳ Ｐゴシック"/>
      <family val="3"/>
      <charset val="128"/>
    </font>
    <font>
      <b/>
      <sz val="12"/>
      <name val="ＭＳ Ｐゴシック"/>
      <family val="3"/>
      <charset val="128"/>
    </font>
    <font>
      <i/>
      <sz val="11"/>
      <name val="ＭＳ Ｐゴシック"/>
      <family val="3"/>
      <charset val="128"/>
    </font>
    <font>
      <i/>
      <sz val="10"/>
      <name val="ＭＳ Ｐゴシック"/>
      <family val="3"/>
      <charset val="128"/>
    </font>
    <font>
      <sz val="12"/>
      <name val="HG丸ｺﾞｼｯｸM-PRO"/>
      <family val="3"/>
      <charset val="128"/>
    </font>
    <font>
      <sz val="11"/>
      <name val="ＭＳ Ｐゴシック"/>
      <family val="3"/>
      <charset val="128"/>
      <scheme val="minor"/>
    </font>
    <font>
      <sz val="20"/>
      <name val="ＭＳ Ｐゴシック"/>
      <family val="3"/>
      <charset val="128"/>
    </font>
    <font>
      <sz val="12"/>
      <color indexed="9"/>
      <name val="ＭＳ Ｐゴシック"/>
      <family val="3"/>
      <charset val="128"/>
    </font>
    <font>
      <sz val="10"/>
      <color indexed="9"/>
      <name val="ＭＳ Ｐゴシック"/>
      <family val="3"/>
      <charset val="128"/>
    </font>
    <font>
      <sz val="9"/>
      <color indexed="9"/>
      <name val="ＭＳ Ｐゴシック"/>
      <family val="3"/>
      <charset val="128"/>
    </font>
    <font>
      <b/>
      <sz val="9"/>
      <name val="ＭＳ Ｐゴシック"/>
      <family val="3"/>
      <charset val="128"/>
    </font>
    <font>
      <sz val="10"/>
      <color indexed="8"/>
      <name val="ＭＳ Ｐゴシック"/>
      <family val="3"/>
      <charset val="128"/>
    </font>
    <font>
      <sz val="9"/>
      <color indexed="8"/>
      <name val="ＭＳ Ｐゴシック"/>
      <family val="3"/>
      <charset val="128"/>
    </font>
    <font>
      <sz val="10"/>
      <name val="HG丸ｺﾞｼｯｸM-PRO"/>
      <family val="3"/>
      <charset val="128"/>
    </font>
    <font>
      <sz val="9"/>
      <name val="ＭＳ Ｐ明朝"/>
      <family val="1"/>
      <charset val="128"/>
    </font>
    <font>
      <sz val="10"/>
      <color rgb="FF0000CC"/>
      <name val="ＭＳ Ｐゴシック"/>
      <family val="3"/>
      <charset val="128"/>
    </font>
    <font>
      <sz val="9"/>
      <color indexed="10"/>
      <name val="メイリオ"/>
      <family val="3"/>
      <charset val="128"/>
    </font>
    <font>
      <b/>
      <sz val="9"/>
      <color rgb="FFFF0000"/>
      <name val="メイリオ"/>
      <family val="3"/>
      <charset val="128"/>
    </font>
    <font>
      <sz val="10"/>
      <color rgb="FFFF0000"/>
      <name val="メイリオ"/>
      <family val="3"/>
      <charset val="128"/>
    </font>
    <font>
      <u/>
      <sz val="9"/>
      <name val="メイリオ"/>
      <family val="3"/>
      <charset val="128"/>
    </font>
    <font>
      <sz val="8"/>
      <color rgb="FF00B050"/>
      <name val="メイリオ"/>
      <family val="3"/>
      <charset val="128"/>
    </font>
    <font>
      <sz val="11"/>
      <color theme="1"/>
      <name val="ＭＳ Ｐゴシック"/>
      <family val="3"/>
      <charset val="128"/>
      <scheme val="minor"/>
    </font>
    <font>
      <sz val="16"/>
      <color theme="0"/>
      <name val="メイリオ"/>
      <family val="3"/>
      <charset val="128"/>
    </font>
    <font>
      <strike/>
      <sz val="9"/>
      <color rgb="FF00B050"/>
      <name val="メイリオ"/>
      <family val="3"/>
      <charset val="128"/>
    </font>
    <font>
      <sz val="9"/>
      <color rgb="FFFF0000"/>
      <name val="ＭＳ Ｐゴシック"/>
      <family val="3"/>
      <charset val="128"/>
    </font>
    <font>
      <u/>
      <sz val="9"/>
      <color rgb="FFFF0000"/>
      <name val="メイリオ"/>
      <family val="3"/>
      <charset val="128"/>
    </font>
    <font>
      <sz val="9"/>
      <color rgb="FFFF00FF"/>
      <name val="メイリオ"/>
      <family val="3"/>
      <charset val="128"/>
    </font>
    <font>
      <sz val="8"/>
      <color rgb="FFFF00FF"/>
      <name val="メイリオ"/>
      <family val="3"/>
      <charset val="128"/>
    </font>
    <font>
      <b/>
      <sz val="18"/>
      <name val="メイリオ"/>
      <family val="3"/>
      <charset val="128"/>
    </font>
    <font>
      <sz val="9"/>
      <color rgb="FFFF00FF"/>
      <name val="ＭＳ Ｐゴシック"/>
      <family val="3"/>
      <charset val="128"/>
    </font>
  </fonts>
  <fills count="18">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indexed="41"/>
        <bgColor indexed="64"/>
      </patternFill>
    </fill>
    <fill>
      <patternFill patternType="solid">
        <fgColor rgb="FFCCFFFF"/>
        <bgColor indexed="64"/>
      </patternFill>
    </fill>
    <fill>
      <patternFill patternType="solid">
        <fgColor rgb="FFFFFF99"/>
        <bgColor indexed="64"/>
      </patternFill>
    </fill>
    <fill>
      <patternFill patternType="solid">
        <fgColor theme="0"/>
        <bgColor indexed="64"/>
      </patternFill>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theme="5" tint="0.59999389629810485"/>
        <bgColor indexed="64"/>
      </patternFill>
    </fill>
    <fill>
      <patternFill patternType="solid">
        <fgColor rgb="FF0000CC"/>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6" tint="0.39997558519241921"/>
        <bgColor indexed="64"/>
      </patternFill>
    </fill>
    <fill>
      <patternFill patternType="solid">
        <fgColor rgb="FFFF99FF"/>
        <bgColor indexed="64"/>
      </patternFill>
    </fill>
    <fill>
      <patternFill patternType="solid">
        <fgColor rgb="FF92D050"/>
        <bgColor indexed="64"/>
      </patternFill>
    </fill>
  </fills>
  <borders count="176">
    <border>
      <left/>
      <right/>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style="hair">
        <color indexed="64"/>
      </right>
      <top/>
      <bottom/>
      <diagonal/>
    </border>
    <border>
      <left style="hair">
        <color indexed="64"/>
      </left>
      <right style="hair">
        <color indexed="64"/>
      </right>
      <top/>
      <bottom/>
      <diagonal/>
    </border>
    <border>
      <left style="thin">
        <color theme="0" tint="-0.499984740745262"/>
      </left>
      <right style="thin">
        <color theme="0" tint="-0.499984740745262"/>
      </right>
      <top style="hair">
        <color theme="0" tint="-0.499984740745262"/>
      </top>
      <bottom style="hair">
        <color theme="0" tint="-0.499984740745262"/>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style="thin">
        <color indexed="23"/>
      </top>
      <bottom style="thin">
        <color indexed="23"/>
      </bottom>
      <diagonal/>
    </border>
    <border>
      <left/>
      <right/>
      <top style="thin">
        <color indexed="23"/>
      </top>
      <bottom style="thin">
        <color indexed="23"/>
      </bottom>
      <diagonal/>
    </border>
    <border>
      <left/>
      <right style="hair">
        <color indexed="64"/>
      </right>
      <top style="thin">
        <color indexed="23"/>
      </top>
      <bottom style="thin">
        <color indexed="23"/>
      </bottom>
      <diagonal/>
    </border>
    <border>
      <left style="hair">
        <color indexed="64"/>
      </left>
      <right style="hair">
        <color indexed="64"/>
      </right>
      <top style="thin">
        <color indexed="23"/>
      </top>
      <bottom style="thin">
        <color indexed="23"/>
      </bottom>
      <diagonal/>
    </border>
    <border>
      <left style="thin">
        <color theme="0" tint="-0.499984740745262"/>
      </left>
      <right/>
      <top style="hair">
        <color theme="0" tint="-0.499984740745262"/>
      </top>
      <bottom style="hair">
        <color theme="0" tint="-0.499984740745262"/>
      </bottom>
      <diagonal/>
    </border>
    <border>
      <left style="thin">
        <color theme="0" tint="-0.499984740745262"/>
      </left>
      <right style="thin">
        <color theme="0" tint="-0.499984740745262"/>
      </right>
      <top style="hair">
        <color theme="0" tint="-0.499984740745262"/>
      </top>
      <bottom/>
      <diagonal/>
    </border>
    <border>
      <left style="thin">
        <color indexed="64"/>
      </left>
      <right style="thin">
        <color indexed="64"/>
      </right>
      <top style="thin">
        <color indexed="64"/>
      </top>
      <bottom style="thin">
        <color indexed="64"/>
      </bottom>
      <diagonal/>
    </border>
    <border>
      <left/>
      <right/>
      <top style="thin">
        <color indexed="9"/>
      </top>
      <bottom/>
      <diagonal/>
    </border>
    <border>
      <left style="thin">
        <color indexed="9"/>
      </left>
      <right/>
      <top style="thin">
        <color indexed="9"/>
      </top>
      <bottom/>
      <diagonal/>
    </border>
    <border>
      <left/>
      <right/>
      <top style="thin">
        <color indexed="9"/>
      </top>
      <bottom style="medium">
        <color indexed="8"/>
      </bottom>
      <diagonal/>
    </border>
    <border>
      <left/>
      <right style="thin">
        <color indexed="9"/>
      </right>
      <top style="thin">
        <color indexed="9"/>
      </top>
      <bottom/>
      <diagonal/>
    </border>
    <border>
      <left style="thin">
        <color indexed="9"/>
      </left>
      <right style="medium">
        <color indexed="8"/>
      </right>
      <top/>
      <bottom/>
      <diagonal/>
    </border>
    <border>
      <left/>
      <right/>
      <top style="medium">
        <color indexed="64"/>
      </top>
      <bottom style="medium">
        <color indexed="8"/>
      </bottom>
      <diagonal/>
    </border>
    <border>
      <left/>
      <right style="thin">
        <color indexed="64"/>
      </right>
      <top style="medium">
        <color indexed="64"/>
      </top>
      <bottom style="medium">
        <color indexed="8"/>
      </bottom>
      <diagonal/>
    </border>
    <border>
      <left/>
      <right style="medium">
        <color indexed="8"/>
      </right>
      <top/>
      <bottom/>
      <diagonal/>
    </border>
    <border>
      <left/>
      <right/>
      <top style="medium">
        <color indexed="64"/>
      </top>
      <bottom/>
      <diagonal/>
    </border>
    <border>
      <left/>
      <right style="medium">
        <color indexed="8"/>
      </right>
      <top style="medium">
        <color indexed="8"/>
      </top>
      <bottom/>
      <diagonal/>
    </border>
    <border>
      <left/>
      <right style="thin">
        <color indexed="9"/>
      </right>
      <top/>
      <bottom/>
      <diagonal/>
    </border>
    <border>
      <left/>
      <right style="thin">
        <color indexed="64"/>
      </right>
      <top/>
      <bottom style="medium">
        <color indexed="64"/>
      </bottom>
      <diagonal/>
    </border>
    <border>
      <left/>
      <right style="medium">
        <color indexed="8"/>
      </right>
      <top style="medium">
        <color indexed="64"/>
      </top>
      <bottom/>
      <diagonal/>
    </border>
    <border>
      <left style="thin">
        <color indexed="64"/>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medium">
        <color indexed="8"/>
      </right>
      <top style="thin">
        <color indexed="64"/>
      </top>
      <bottom style="thin">
        <color indexed="64"/>
      </bottom>
      <diagonal/>
    </border>
    <border>
      <left/>
      <right style="thin">
        <color indexed="64"/>
      </right>
      <top style="medium">
        <color indexed="64"/>
      </top>
      <bottom/>
      <diagonal/>
    </border>
    <border>
      <left/>
      <right/>
      <top style="medium">
        <color indexed="64"/>
      </top>
      <bottom style="thin">
        <color indexed="64"/>
      </bottom>
      <diagonal/>
    </border>
    <border>
      <left/>
      <right style="medium">
        <color indexed="8"/>
      </right>
      <top style="medium">
        <color indexed="64"/>
      </top>
      <bottom style="thin">
        <color indexed="64"/>
      </bottom>
      <diagonal/>
    </border>
    <border>
      <left style="thin">
        <color indexed="64"/>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medium">
        <color indexed="8"/>
      </right>
      <top style="thin">
        <color indexed="64"/>
      </top>
      <bottom/>
      <diagonal/>
    </border>
    <border>
      <left style="thin">
        <color indexed="64"/>
      </left>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8"/>
      </right>
      <top style="thin">
        <color indexed="8"/>
      </top>
      <bottom/>
      <diagonal/>
    </border>
    <border>
      <left/>
      <right style="medium">
        <color indexed="8"/>
      </right>
      <top style="thin">
        <color indexed="64"/>
      </top>
      <bottom/>
      <diagonal/>
    </border>
    <border>
      <left style="thin">
        <color indexed="64"/>
      </left>
      <right style="thin">
        <color indexed="64"/>
      </right>
      <top style="thin">
        <color indexed="8"/>
      </top>
      <bottom style="thin">
        <color indexed="8"/>
      </bottom>
      <diagonal/>
    </border>
    <border>
      <left style="thin">
        <color indexed="64"/>
      </left>
      <right/>
      <top/>
      <bottom style="thin">
        <color indexed="8"/>
      </bottom>
      <diagonal/>
    </border>
    <border>
      <left style="thin">
        <color indexed="64"/>
      </left>
      <right/>
      <top/>
      <bottom style="thin">
        <color indexed="64"/>
      </bottom>
      <diagonal/>
    </border>
    <border>
      <left/>
      <right/>
      <top/>
      <bottom style="medium">
        <color indexed="8"/>
      </bottom>
      <diagonal/>
    </border>
    <border>
      <left style="thin">
        <color indexed="64"/>
      </left>
      <right/>
      <top/>
      <bottom style="medium">
        <color indexed="64"/>
      </bottom>
      <diagonal/>
    </border>
    <border>
      <left/>
      <right style="thin">
        <color indexed="64"/>
      </right>
      <top/>
      <bottom style="medium">
        <color indexed="8"/>
      </bottom>
      <diagonal/>
    </border>
    <border>
      <left style="thin">
        <color indexed="64"/>
      </left>
      <right style="medium">
        <color indexed="8"/>
      </right>
      <top style="thin">
        <color indexed="64"/>
      </top>
      <bottom style="medium">
        <color indexed="8"/>
      </bottom>
      <diagonal/>
    </border>
    <border>
      <left/>
      <right style="thin">
        <color indexed="64"/>
      </right>
      <top style="medium">
        <color indexed="8"/>
      </top>
      <bottom style="medium">
        <color indexed="8"/>
      </bottom>
      <diagonal/>
    </border>
    <border>
      <left/>
      <right style="medium">
        <color indexed="8"/>
      </right>
      <top style="medium">
        <color indexed="64"/>
      </top>
      <bottom style="medium">
        <color indexed="8"/>
      </bottom>
      <diagonal/>
    </border>
    <border>
      <left style="medium">
        <color indexed="8"/>
      </left>
      <right/>
      <top style="medium">
        <color indexed="8"/>
      </top>
      <bottom/>
      <diagonal/>
    </border>
    <border>
      <left style="thin">
        <color indexed="64"/>
      </left>
      <right style="medium">
        <color indexed="8"/>
      </right>
      <top/>
      <bottom/>
      <diagonal/>
    </border>
    <border>
      <left style="medium">
        <color indexed="8"/>
      </left>
      <right/>
      <top/>
      <bottom style="medium">
        <color indexed="8"/>
      </bottom>
      <diagonal/>
    </border>
    <border>
      <left style="thin">
        <color indexed="64"/>
      </left>
      <right/>
      <top/>
      <bottom style="medium">
        <color indexed="8"/>
      </bottom>
      <diagonal/>
    </border>
    <border>
      <left/>
      <right style="thin">
        <color indexed="64"/>
      </right>
      <top style="thin">
        <color indexed="64"/>
      </top>
      <bottom style="medium">
        <color indexed="8"/>
      </bottom>
      <diagonal/>
    </border>
    <border>
      <left style="thin">
        <color indexed="64"/>
      </left>
      <right/>
      <top style="medium">
        <color indexed="8"/>
      </top>
      <bottom style="thin">
        <color indexed="64"/>
      </bottom>
      <diagonal/>
    </border>
    <border>
      <left/>
      <right/>
      <top style="medium">
        <color indexed="8"/>
      </top>
      <bottom style="thin">
        <color indexed="64"/>
      </bottom>
      <diagonal/>
    </border>
    <border>
      <left/>
      <right style="medium">
        <color indexed="8"/>
      </right>
      <top style="medium">
        <color indexed="8"/>
      </top>
      <bottom style="thin">
        <color indexed="64"/>
      </bottom>
      <diagonal/>
    </border>
    <border>
      <left style="thin">
        <color indexed="64"/>
      </left>
      <right/>
      <top style="thin">
        <color indexed="8"/>
      </top>
      <bottom/>
      <diagonal/>
    </border>
    <border>
      <left/>
      <right style="thin">
        <color indexed="64"/>
      </right>
      <top style="thin">
        <color indexed="8"/>
      </top>
      <bottom/>
      <diagonal/>
    </border>
    <border>
      <left style="thin">
        <color indexed="64"/>
      </left>
      <right style="medium">
        <color indexed="8"/>
      </right>
      <top/>
      <bottom style="medium">
        <color indexed="8"/>
      </bottom>
      <diagonal/>
    </border>
    <border>
      <left style="thin">
        <color indexed="64"/>
      </left>
      <right style="thin">
        <color indexed="64"/>
      </right>
      <top/>
      <bottom style="thin">
        <color indexed="8"/>
      </bottom>
      <diagonal/>
    </border>
    <border>
      <left/>
      <right/>
      <top style="medium">
        <color indexed="8"/>
      </top>
      <bottom/>
      <diagonal/>
    </border>
    <border>
      <left/>
      <right/>
      <top style="thin">
        <color indexed="8"/>
      </top>
      <bottom style="thin">
        <color indexed="8"/>
      </bottom>
      <diagonal/>
    </border>
    <border>
      <left/>
      <right style="thin">
        <color indexed="64"/>
      </right>
      <top style="thin">
        <color indexed="8"/>
      </top>
      <bottom style="medium">
        <color indexed="8"/>
      </bottom>
      <diagonal/>
    </border>
    <border>
      <left style="thin">
        <color indexed="64"/>
      </left>
      <right style="medium">
        <color indexed="8"/>
      </right>
      <top style="thin">
        <color indexed="64"/>
      </top>
      <bottom style="medium">
        <color indexed="64"/>
      </bottom>
      <diagonal/>
    </border>
    <border>
      <left style="medium">
        <color indexed="8"/>
      </left>
      <right/>
      <top style="medium">
        <color indexed="64"/>
      </top>
      <bottom style="medium">
        <color indexed="8"/>
      </bottom>
      <diagonal/>
    </border>
    <border>
      <left style="thin">
        <color indexed="64"/>
      </left>
      <right style="medium">
        <color indexed="8"/>
      </right>
      <top style="medium">
        <color indexed="64"/>
      </top>
      <bottom style="medium">
        <color indexed="64"/>
      </bottom>
      <diagonal/>
    </border>
    <border>
      <left/>
      <right/>
      <top style="medium">
        <color indexed="8"/>
      </top>
      <bottom style="thin">
        <color indexed="8"/>
      </bottom>
      <diagonal/>
    </border>
    <border>
      <left/>
      <right style="thin">
        <color indexed="64"/>
      </right>
      <top/>
      <bottom style="thin">
        <color indexed="64"/>
      </bottom>
      <diagonal/>
    </border>
    <border>
      <left/>
      <right style="medium">
        <color indexed="8"/>
      </right>
      <top/>
      <bottom style="thin">
        <color indexed="64"/>
      </bottom>
      <diagonal/>
    </border>
    <border>
      <left/>
      <right style="thin">
        <color indexed="8"/>
      </right>
      <top style="thin">
        <color indexed="8"/>
      </top>
      <bottom style="thin">
        <color indexed="64"/>
      </bottom>
      <diagonal/>
    </border>
    <border>
      <left/>
      <right style="medium">
        <color indexed="64"/>
      </right>
      <top/>
      <bottom style="thin">
        <color indexed="64"/>
      </bottom>
      <diagonal/>
    </border>
    <border>
      <left/>
      <right style="thin">
        <color indexed="64"/>
      </right>
      <top/>
      <bottom style="thin">
        <color indexed="8"/>
      </bottom>
      <diagonal/>
    </border>
    <border>
      <left/>
      <right style="thin">
        <color indexed="8"/>
      </right>
      <top style="thin">
        <color indexed="64"/>
      </top>
      <bottom/>
      <diagonal/>
    </border>
    <border>
      <left/>
      <right style="thin">
        <color indexed="8"/>
      </right>
      <top/>
      <bottom style="thin">
        <color indexed="64"/>
      </bottom>
      <diagonal/>
    </border>
    <border>
      <left style="medium">
        <color indexed="8"/>
      </left>
      <right style="thin">
        <color indexed="64"/>
      </right>
      <top/>
      <bottom/>
      <diagonal/>
    </border>
    <border>
      <left/>
      <right style="thin">
        <color indexed="8"/>
      </right>
      <top style="thin">
        <color indexed="64"/>
      </top>
      <bottom style="thin">
        <color indexed="64"/>
      </bottom>
      <diagonal/>
    </border>
    <border>
      <left style="thin">
        <color indexed="8"/>
      </left>
      <right style="medium">
        <color indexed="8"/>
      </right>
      <top style="thin">
        <color indexed="64"/>
      </top>
      <bottom style="thin">
        <color indexed="64"/>
      </bottom>
      <diagonal/>
    </border>
    <border>
      <left/>
      <right style="thin">
        <color indexed="8"/>
      </right>
      <top/>
      <bottom/>
      <diagonal/>
    </border>
    <border>
      <left style="thin">
        <color indexed="8"/>
      </left>
      <right style="medium">
        <color indexed="8"/>
      </right>
      <top/>
      <bottom/>
      <diagonal/>
    </border>
    <border>
      <left style="medium">
        <color indexed="8"/>
      </left>
      <right style="thin">
        <color indexed="64"/>
      </right>
      <top/>
      <bottom style="medium">
        <color indexed="64"/>
      </bottom>
      <diagonal/>
    </border>
    <border>
      <left/>
      <right style="thin">
        <color indexed="8"/>
      </right>
      <top/>
      <bottom style="medium">
        <color indexed="64"/>
      </bottom>
      <diagonal/>
    </border>
    <border>
      <left style="thin">
        <color indexed="8"/>
      </left>
      <right style="medium">
        <color indexed="8"/>
      </right>
      <top/>
      <bottom style="medium">
        <color indexed="64"/>
      </bottom>
      <diagonal/>
    </border>
    <border>
      <left style="thin">
        <color indexed="9"/>
      </left>
      <right/>
      <top/>
      <bottom/>
      <diagonal/>
    </border>
    <border>
      <left style="medium">
        <color indexed="8"/>
      </left>
      <right style="thin">
        <color indexed="64"/>
      </right>
      <top/>
      <bottom style="medium">
        <color indexed="8"/>
      </bottom>
      <diagonal/>
    </border>
    <border>
      <left style="thin">
        <color indexed="64"/>
      </left>
      <right/>
      <top style="thin">
        <color indexed="8"/>
      </top>
      <bottom style="medium">
        <color indexed="8"/>
      </bottom>
      <diagonal/>
    </border>
    <border>
      <left style="thin">
        <color indexed="64"/>
      </left>
      <right style="medium">
        <color indexed="8"/>
      </right>
      <top/>
      <bottom style="medium">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style="thin">
        <color indexed="64"/>
      </left>
      <right style="medium">
        <color indexed="8"/>
      </right>
      <top style="medium">
        <color indexed="64"/>
      </top>
      <bottom style="medium">
        <color indexed="8"/>
      </bottom>
      <diagonal/>
    </border>
    <border>
      <left/>
      <right/>
      <top/>
      <bottom style="thin">
        <color indexed="9"/>
      </bottom>
      <diagonal/>
    </border>
    <border>
      <left/>
      <right/>
      <top/>
      <bottom style="thin">
        <color indexed="64"/>
      </bottom>
      <diagonal/>
    </border>
    <border>
      <left/>
      <right style="medium">
        <color indexed="8"/>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8"/>
      </bottom>
      <diagonal/>
    </border>
    <border>
      <left style="thin">
        <color indexed="64"/>
      </left>
      <right style="thin">
        <color indexed="64"/>
      </right>
      <top/>
      <bottom style="medium">
        <color indexed="8"/>
      </bottom>
      <diagonal/>
    </border>
    <border>
      <left/>
      <right/>
      <top style="thin">
        <color indexed="64"/>
      </top>
      <bottom style="thin">
        <color indexed="64"/>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9"/>
      </right>
      <top/>
      <bottom style="thin">
        <color indexed="9"/>
      </bottom>
      <diagonal/>
    </border>
    <border>
      <left style="thin">
        <color indexed="64"/>
      </left>
      <right style="hair">
        <color indexed="8"/>
      </right>
      <top style="thin">
        <color indexed="64"/>
      </top>
      <bottom/>
      <diagonal/>
    </border>
    <border>
      <left style="thin">
        <color indexed="64"/>
      </left>
      <right/>
      <top/>
      <bottom style="thin">
        <color indexed="9"/>
      </bottom>
      <diagonal/>
    </border>
    <border>
      <left style="thin">
        <color indexed="9"/>
      </left>
      <right style="medium">
        <color indexed="8"/>
      </right>
      <top/>
      <bottom style="thin">
        <color indexed="9"/>
      </bottom>
      <diagonal/>
    </border>
    <border>
      <left style="thin">
        <color indexed="64"/>
      </left>
      <right/>
      <top style="medium">
        <color indexed="64"/>
      </top>
      <bottom style="thin">
        <color indexed="64"/>
      </bottom>
      <diagonal/>
    </border>
    <border>
      <left/>
      <right style="medium">
        <color indexed="8"/>
      </right>
      <top style="thin">
        <color indexed="64"/>
      </top>
      <bottom style="medium">
        <color indexed="8"/>
      </bottom>
      <diagonal/>
    </border>
    <border>
      <left style="thin">
        <color indexed="64"/>
      </left>
      <right/>
      <top style="thin">
        <color theme="0" tint="-0.499984740745262"/>
      </top>
      <bottom style="thin">
        <color theme="0" tint="-0.499984740745262"/>
      </bottom>
      <diagonal/>
    </border>
    <border>
      <left/>
      <right style="hair">
        <color indexed="64"/>
      </right>
      <top style="thin">
        <color theme="0" tint="-0.499984740745262"/>
      </top>
      <bottom style="thin">
        <color theme="0" tint="-0.499984740745262"/>
      </bottom>
      <diagonal/>
    </border>
    <border>
      <left style="hair">
        <color indexed="64"/>
      </left>
      <right style="hair">
        <color indexed="64"/>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hair">
        <color indexed="64"/>
      </left>
      <right style="hair">
        <color indexed="64"/>
      </right>
      <top style="thin">
        <color indexed="23"/>
      </top>
      <bottom style="thin">
        <color theme="0" tint="-0.499984740745262"/>
      </bottom>
      <diagonal/>
    </border>
    <border>
      <left style="hair">
        <color indexed="64"/>
      </left>
      <right style="hair">
        <color indexed="64"/>
      </right>
      <top style="thin">
        <color theme="0" tint="-0.499984740745262"/>
      </top>
      <bottom style="thin">
        <color indexed="64"/>
      </bottom>
      <diagonal/>
    </border>
    <border>
      <left/>
      <right style="thin">
        <color theme="0" tint="-0.499984740745262"/>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style="thin">
        <color theme="0" tint="-0.499984740745262"/>
      </left>
      <right style="thin">
        <color theme="0" tint="-0.499984740745262"/>
      </right>
      <top style="hair">
        <color theme="0" tint="-0.499984740745262"/>
      </top>
      <bottom style="thin">
        <color theme="0" tint="-0.499984740745262"/>
      </bottom>
      <diagonal/>
    </border>
    <border>
      <left/>
      <right style="hair">
        <color indexed="64"/>
      </right>
      <top style="thin">
        <color indexed="23"/>
      </top>
      <bottom style="thin">
        <color theme="0" tint="-0.499984740745262"/>
      </bottom>
      <diagonal/>
    </border>
    <border>
      <left/>
      <right/>
      <top style="thin">
        <color indexed="23"/>
      </top>
      <bottom style="thin">
        <color theme="0" tint="-0.499984740745262"/>
      </bottom>
      <diagonal/>
    </border>
    <border>
      <left style="thin">
        <color theme="0" tint="-0.499984740745262"/>
      </left>
      <right style="thin">
        <color theme="0" tint="-0.499984740745262"/>
      </right>
      <top style="hair">
        <color theme="0" tint="-0.499984740745262"/>
      </top>
      <bottom style="thin">
        <color indexed="64"/>
      </bottom>
      <diagonal/>
    </border>
    <border>
      <left/>
      <right/>
      <top style="thin">
        <color indexed="23"/>
      </top>
      <bottom/>
      <diagonal/>
    </border>
    <border>
      <left style="thin">
        <color indexed="64"/>
      </left>
      <right/>
      <top style="thin">
        <color indexed="23"/>
      </top>
      <bottom style="thin">
        <color theme="0" tint="-0.499984740745262"/>
      </bottom>
      <diagonal/>
    </border>
    <border>
      <left/>
      <right style="thin">
        <color theme="0" tint="-0.499984740745262"/>
      </right>
      <top style="thin">
        <color theme="0" tint="-0.499984740745262"/>
      </top>
      <bottom style="hair">
        <color theme="0" tint="-0.499984740745262"/>
      </bottom>
      <diagonal/>
    </border>
    <border>
      <left style="medium">
        <color auto="1"/>
      </left>
      <right style="thin">
        <color indexed="64"/>
      </right>
      <top style="thin">
        <color indexed="9"/>
      </top>
      <bottom style="thin">
        <color indexed="9"/>
      </bottom>
      <diagonal/>
    </border>
    <border>
      <left/>
      <right/>
      <top style="medium">
        <color indexed="64"/>
      </top>
      <bottom style="thin">
        <color indexed="64"/>
      </bottom>
      <diagonal/>
    </border>
    <border>
      <left/>
      <right style="hair">
        <color theme="1"/>
      </right>
      <top style="thin">
        <color theme="0" tint="-0.499984740745262"/>
      </top>
      <bottom style="thin">
        <color theme="0" tint="-0.499984740745262"/>
      </bottom>
      <diagonal/>
    </border>
    <border>
      <left style="dotted">
        <color theme="0" tint="-4.9989318521683403E-2"/>
      </left>
      <right style="dotted">
        <color theme="0" tint="-4.9989318521683403E-2"/>
      </right>
      <top/>
      <bottom style="dotted">
        <color theme="0" tint="-4.9989318521683403E-2"/>
      </bottom>
      <diagonal/>
    </border>
    <border>
      <left style="dotted">
        <color theme="0" tint="-4.9989318521683403E-2"/>
      </left>
      <right style="dotted">
        <color theme="0" tint="-4.9989318521683403E-2"/>
      </right>
      <top style="thin">
        <color theme="0" tint="-0.499984740745262"/>
      </top>
      <bottom style="dotted">
        <color theme="0" tint="-4.9989318521683403E-2"/>
      </bottom>
      <diagonal/>
    </border>
    <border>
      <left style="dotted">
        <color theme="0" tint="-4.9989318521683403E-2"/>
      </left>
      <right style="dotted">
        <color theme="0" tint="-4.9989318521683403E-2"/>
      </right>
      <top style="dotted">
        <color theme="0" tint="-4.9989318521683403E-2"/>
      </top>
      <bottom/>
      <diagonal/>
    </border>
    <border>
      <left style="dotted">
        <color theme="0" tint="-4.9989318521683403E-2"/>
      </left>
      <right style="dotted">
        <color theme="0" tint="-4.9989318521683403E-2"/>
      </right>
      <top style="dotted">
        <color theme="0" tint="-4.9989318521683403E-2"/>
      </top>
      <bottom style="hair">
        <color theme="0" tint="-0.499984740745262"/>
      </bottom>
      <diagonal/>
    </border>
    <border>
      <left style="thin">
        <color theme="0" tint="-0.499984740745262"/>
      </left>
      <right style="dotted">
        <color theme="0" tint="-0.24994659260841701"/>
      </right>
      <top style="hair">
        <color theme="0" tint="-0.499984740745262"/>
      </top>
      <bottom style="hair">
        <color theme="0" tint="-0.499984740745262"/>
      </bottom>
      <diagonal/>
    </border>
    <border>
      <left style="dotted">
        <color theme="0" tint="-0.24994659260841701"/>
      </left>
      <right style="thin">
        <color theme="0" tint="-0.499984740745262"/>
      </right>
      <top style="hair">
        <color theme="0" tint="-0.499984740745262"/>
      </top>
      <bottom style="hair">
        <color theme="0" tint="-0.499984740745262"/>
      </bottom>
      <diagonal/>
    </border>
    <border>
      <left style="thin">
        <color theme="0" tint="-0.499984740745262"/>
      </left>
      <right style="dotted">
        <color theme="0" tint="-0.24994659260841701"/>
      </right>
      <top style="hair">
        <color theme="0" tint="-0.499984740745262"/>
      </top>
      <bottom style="thin">
        <color theme="0" tint="-0.499984740745262"/>
      </bottom>
      <diagonal/>
    </border>
    <border>
      <left style="dotted">
        <color theme="0" tint="-0.24994659260841701"/>
      </left>
      <right style="thin">
        <color theme="0" tint="-0.499984740745262"/>
      </right>
      <top style="hair">
        <color theme="0" tint="-0.499984740745262"/>
      </top>
      <bottom style="thin">
        <color theme="0" tint="-0.499984740745262"/>
      </bottom>
      <diagonal/>
    </border>
    <border>
      <left/>
      <right style="dotted">
        <color theme="0" tint="-0.24994659260841701"/>
      </right>
      <top style="hair">
        <color theme="0" tint="-0.499984740745262"/>
      </top>
      <bottom style="hair">
        <color theme="0" tint="-0.499984740745262"/>
      </bottom>
      <diagonal/>
    </border>
    <border>
      <left style="medium">
        <color indexed="64"/>
      </left>
      <right style="thin">
        <color indexed="64"/>
      </right>
      <top/>
      <bottom/>
      <diagonal/>
    </border>
    <border>
      <left style="medium">
        <color indexed="64"/>
      </left>
      <right/>
      <top/>
      <bottom/>
      <diagonal/>
    </border>
    <border>
      <left style="medium">
        <color indexed="64"/>
      </left>
      <right/>
      <top/>
      <bottom/>
      <diagonal/>
    </border>
    <border>
      <left/>
      <right/>
      <top style="medium">
        <color indexed="8"/>
      </top>
      <bottom/>
      <diagonal/>
    </border>
    <border>
      <left style="thin">
        <color indexed="64"/>
      </left>
      <right/>
      <top style="thin">
        <color indexed="23"/>
      </top>
      <bottom/>
      <diagonal/>
    </border>
    <border>
      <left style="thin">
        <color indexed="64"/>
      </left>
      <right/>
      <top/>
      <bottom style="thin">
        <color indexed="23"/>
      </bottom>
      <diagonal/>
    </border>
    <border>
      <left/>
      <right/>
      <top/>
      <bottom style="thin">
        <color indexed="23"/>
      </bottom>
      <diagonal/>
    </border>
    <border>
      <left style="thin">
        <color theme="0" tint="-0.499984740745262"/>
      </left>
      <right style="dotted">
        <color theme="0" tint="-0.24994659260841701"/>
      </right>
      <top style="hair">
        <color theme="0" tint="-0.499984740745262"/>
      </top>
      <bottom style="thin">
        <color indexed="64"/>
      </bottom>
      <diagonal/>
    </border>
    <border>
      <left style="dotted">
        <color theme="0" tint="-0.24994659260841701"/>
      </left>
      <right style="thin">
        <color theme="0" tint="-0.499984740745262"/>
      </right>
      <top style="hair">
        <color theme="0" tint="-0.499984740745262"/>
      </top>
      <bottom style="thin">
        <color indexed="64"/>
      </bottom>
      <diagonal/>
    </border>
    <border>
      <left style="thin">
        <color theme="0" tint="-0.499984740745262"/>
      </left>
      <right style="dotted">
        <color theme="0" tint="-0.24994659260841701"/>
      </right>
      <top style="hair">
        <color theme="0" tint="-0.499984740745262"/>
      </top>
      <bottom/>
      <diagonal/>
    </border>
    <border>
      <left style="dotted">
        <color theme="0" tint="-0.24994659260841701"/>
      </left>
      <right style="thin">
        <color theme="0" tint="-0.499984740745262"/>
      </right>
      <top style="hair">
        <color theme="0" tint="-0.499984740745262"/>
      </top>
      <bottom/>
      <diagonal/>
    </border>
    <border>
      <left/>
      <right style="hair">
        <color indexed="64"/>
      </right>
      <top style="thin">
        <color theme="0" tint="-0.499984740745262"/>
      </top>
      <bottom style="thin">
        <color indexed="64"/>
      </bottom>
      <diagonal/>
    </border>
    <border>
      <left/>
      <right/>
      <top style="thin">
        <color theme="0" tint="-0.499984740745262"/>
      </top>
      <bottom style="thin">
        <color indexed="64"/>
      </bottom>
      <diagonal/>
    </border>
    <border>
      <left style="hair">
        <color indexed="64"/>
      </left>
      <right style="hair">
        <color indexed="64"/>
      </right>
      <top style="thin">
        <color theme="0" tint="-0.499984740745262"/>
      </top>
      <bottom style="thin">
        <color indexed="23"/>
      </bottom>
      <diagonal/>
    </border>
    <border>
      <left/>
      <right style="hair">
        <color indexed="64"/>
      </right>
      <top style="thin">
        <color theme="0" tint="-0.499984740745262"/>
      </top>
      <bottom style="thin">
        <color indexed="23"/>
      </bottom>
      <diagonal/>
    </border>
    <border>
      <left style="thin">
        <color indexed="64"/>
      </left>
      <right/>
      <top style="thin">
        <color theme="0" tint="-0.499984740745262"/>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thin">
        <color indexed="9"/>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9"/>
      </top>
      <bottom style="medium">
        <color auto="1"/>
      </bottom>
      <diagonal/>
    </border>
    <border>
      <left style="medium">
        <color indexed="64"/>
      </left>
      <right style="medium">
        <color indexed="8"/>
      </right>
      <top/>
      <bottom/>
      <diagonal/>
    </border>
    <border>
      <left style="thin">
        <color indexed="64"/>
      </left>
      <right style="medium">
        <color indexed="64"/>
      </right>
      <top/>
      <bottom style="medium">
        <color indexed="64"/>
      </bottom>
      <diagonal/>
    </border>
  </borders>
  <cellStyleXfs count="9">
    <xf numFmtId="0" fontId="0" fillId="0" borderId="0">
      <alignment vertical="center"/>
    </xf>
    <xf numFmtId="0" fontId="7" fillId="0" borderId="0">
      <alignment vertical="center"/>
    </xf>
    <xf numFmtId="0" fontId="7" fillId="0" borderId="0"/>
    <xf numFmtId="0" fontId="7" fillId="0" borderId="0">
      <alignment vertical="center"/>
    </xf>
    <xf numFmtId="0" fontId="10" fillId="0" borderId="0"/>
    <xf numFmtId="0" fontId="9" fillId="0" borderId="0"/>
    <xf numFmtId="0" fontId="11" fillId="0" borderId="0"/>
    <xf numFmtId="0" fontId="11" fillId="0" borderId="0"/>
    <xf numFmtId="0" fontId="59" fillId="0" borderId="0">
      <alignment vertical="center"/>
    </xf>
  </cellStyleXfs>
  <cellXfs count="637">
    <xf numFmtId="0" fontId="0" fillId="0" borderId="0" xfId="0">
      <alignment vertical="center"/>
    </xf>
    <xf numFmtId="0" fontId="8" fillId="0" borderId="0" xfId="0" applyFont="1" applyFill="1" applyBorder="1">
      <alignment vertical="center"/>
    </xf>
    <xf numFmtId="0" fontId="5" fillId="0" borderId="6" xfId="0" applyFont="1" applyFill="1" applyBorder="1" applyAlignment="1">
      <alignment vertical="center" wrapText="1"/>
    </xf>
    <xf numFmtId="0" fontId="8" fillId="0" borderId="6" xfId="0" applyFont="1" applyFill="1" applyBorder="1" applyAlignment="1">
      <alignment vertical="center" wrapText="1"/>
    </xf>
    <xf numFmtId="0" fontId="5" fillId="2" borderId="6" xfId="0" applyFont="1" applyFill="1" applyBorder="1" applyAlignment="1">
      <alignment vertical="center" wrapText="1"/>
    </xf>
    <xf numFmtId="49" fontId="5" fillId="0" borderId="6" xfId="0" applyNumberFormat="1" applyFont="1" applyFill="1" applyBorder="1" applyAlignment="1">
      <alignment horizontal="center" vertical="center" shrinkToFi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shrinkToFit="1"/>
    </xf>
    <xf numFmtId="0" fontId="5" fillId="0" borderId="6" xfId="0" applyFont="1" applyFill="1" applyBorder="1" applyAlignment="1">
      <alignment horizontal="center" vertical="center" wrapText="1"/>
    </xf>
    <xf numFmtId="0" fontId="8"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2" borderId="6" xfId="0" applyFont="1" applyFill="1" applyBorder="1" applyAlignment="1">
      <alignment horizontal="center" vertical="center" wrapText="1"/>
    </xf>
    <xf numFmtId="0" fontId="8" fillId="2" borderId="6" xfId="0" applyFont="1" applyFill="1" applyBorder="1" applyAlignment="1">
      <alignment vertical="center" wrapText="1"/>
    </xf>
    <xf numFmtId="0" fontId="5" fillId="5" borderId="6" xfId="0" applyFont="1" applyFill="1" applyBorder="1" applyAlignment="1">
      <alignment vertical="center" wrapText="1"/>
    </xf>
    <xf numFmtId="49" fontId="5" fillId="6" borderId="6" xfId="0" applyNumberFormat="1" applyFont="1" applyFill="1" applyBorder="1" applyAlignment="1">
      <alignment horizontal="center" vertical="center" shrinkToFit="1"/>
    </xf>
    <xf numFmtId="0" fontId="5" fillId="6" borderId="6" xfId="0" applyFont="1" applyFill="1" applyBorder="1" applyAlignment="1">
      <alignment vertical="center" wrapText="1"/>
    </xf>
    <xf numFmtId="0" fontId="5" fillId="6" borderId="6" xfId="0" applyFont="1" applyFill="1" applyBorder="1" applyAlignment="1">
      <alignment horizontal="center" vertical="center" wrapText="1"/>
    </xf>
    <xf numFmtId="0" fontId="5" fillId="0" borderId="0" xfId="0" applyFont="1" applyFill="1" applyBorder="1" applyAlignment="1">
      <alignment horizontal="center" vertical="center" shrinkToFit="1"/>
    </xf>
    <xf numFmtId="49" fontId="5" fillId="0" borderId="0" xfId="0" applyNumberFormat="1" applyFont="1" applyFill="1" applyBorder="1" applyAlignment="1">
      <alignment horizontal="center" vertical="center" shrinkToFit="1"/>
    </xf>
    <xf numFmtId="0" fontId="5" fillId="0" borderId="0" xfId="0" applyFont="1" applyFill="1" applyBorder="1" applyAlignment="1">
      <alignment vertical="center" wrapText="1"/>
    </xf>
    <xf numFmtId="0" fontId="5" fillId="0" borderId="0" xfId="0" applyFont="1" applyFill="1" applyBorder="1">
      <alignment vertical="center"/>
    </xf>
    <xf numFmtId="0" fontId="5" fillId="0" borderId="6" xfId="0" applyFont="1" applyFill="1" applyBorder="1">
      <alignment vertical="center"/>
    </xf>
    <xf numFmtId="49" fontId="5" fillId="5" borderId="6" xfId="0" applyNumberFormat="1" applyFont="1" applyFill="1" applyBorder="1" applyAlignment="1">
      <alignment horizontal="center" vertical="center" shrinkToFit="1"/>
    </xf>
    <xf numFmtId="0" fontId="5" fillId="5" borderId="6" xfId="0" applyFont="1" applyFill="1" applyBorder="1" applyAlignment="1">
      <alignment horizontal="center" vertical="center" wrapText="1"/>
    </xf>
    <xf numFmtId="0" fontId="13" fillId="5" borderId="6" xfId="0" applyFont="1" applyFill="1" applyBorder="1" applyAlignment="1">
      <alignment vertical="center" wrapText="1"/>
    </xf>
    <xf numFmtId="0" fontId="4" fillId="0" borderId="6" xfId="0" applyFont="1" applyFill="1" applyBorder="1" applyAlignment="1">
      <alignment vertical="center" wrapText="1"/>
    </xf>
    <xf numFmtId="176" fontId="5" fillId="5" borderId="6" xfId="0" applyNumberFormat="1" applyFont="1" applyFill="1" applyBorder="1" applyAlignment="1">
      <alignment horizontal="center" vertical="center" shrinkToFit="1"/>
    </xf>
    <xf numFmtId="176" fontId="5" fillId="0" borderId="6" xfId="0" applyNumberFormat="1" applyFont="1" applyFill="1" applyBorder="1" applyAlignment="1">
      <alignment horizontal="center" vertical="center" shrinkToFit="1"/>
    </xf>
    <xf numFmtId="176" fontId="5" fillId="6" borderId="6" xfId="0" applyNumberFormat="1" applyFont="1" applyFill="1" applyBorder="1" applyAlignment="1">
      <alignment horizontal="center" vertical="center" shrinkToFit="1"/>
    </xf>
    <xf numFmtId="0" fontId="16" fillId="0" borderId="0" xfId="3" applyFont="1" applyFill="1" applyBorder="1" applyAlignment="1">
      <alignment horizontal="left" vertical="top"/>
    </xf>
    <xf numFmtId="0" fontId="17" fillId="0" borderId="0" xfId="3" applyFont="1" applyFill="1" applyBorder="1" applyAlignment="1">
      <alignment vertical="top"/>
    </xf>
    <xf numFmtId="176" fontId="18" fillId="0" borderId="0" xfId="3" applyNumberFormat="1" applyFont="1" applyFill="1" applyBorder="1" applyAlignment="1">
      <alignment vertical="top"/>
    </xf>
    <xf numFmtId="0" fontId="19" fillId="0" borderId="0" xfId="3" applyFont="1" applyFill="1" applyBorder="1" applyAlignment="1">
      <alignment vertical="top" wrapText="1"/>
    </xf>
    <xf numFmtId="0" fontId="19" fillId="0" borderId="0" xfId="3" applyFont="1" applyFill="1" applyBorder="1" applyAlignment="1">
      <alignment horizontal="left" vertical="top"/>
    </xf>
    <xf numFmtId="0" fontId="15" fillId="0" borderId="0" xfId="3" applyFont="1" applyFill="1" applyBorder="1" applyAlignment="1">
      <alignment horizontal="left" vertical="top"/>
    </xf>
    <xf numFmtId="0" fontId="21" fillId="0" borderId="0" xfId="3" applyFont="1" applyFill="1" applyBorder="1" applyAlignment="1">
      <alignment horizontal="left" vertical="top"/>
    </xf>
    <xf numFmtId="0" fontId="22" fillId="0" borderId="0" xfId="3" applyFont="1" applyFill="1" applyBorder="1" applyAlignment="1">
      <alignment vertical="top"/>
    </xf>
    <xf numFmtId="176" fontId="21" fillId="0" borderId="0" xfId="3" applyNumberFormat="1" applyFont="1" applyFill="1" applyBorder="1" applyAlignment="1">
      <alignment vertical="top"/>
    </xf>
    <xf numFmtId="0" fontId="23" fillId="0" borderId="0" xfId="3" applyFont="1" applyFill="1" applyBorder="1" applyAlignment="1">
      <alignment vertical="top"/>
    </xf>
    <xf numFmtId="0" fontId="23" fillId="0" borderId="0" xfId="3" applyFont="1" applyFill="1" applyBorder="1" applyAlignment="1">
      <alignment horizontal="left" vertical="top"/>
    </xf>
    <xf numFmtId="0" fontId="24"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25" fillId="0" borderId="1" xfId="3" applyFont="1" applyFill="1" applyBorder="1" applyAlignment="1">
      <alignment vertical="top" wrapText="1"/>
    </xf>
    <xf numFmtId="176" fontId="18" fillId="0" borderId="4" xfId="3" applyNumberFormat="1" applyFont="1" applyFill="1" applyBorder="1" applyAlignment="1">
      <alignment vertical="top" wrapText="1"/>
    </xf>
    <xf numFmtId="0" fontId="18" fillId="0" borderId="5" xfId="3" applyFont="1" applyFill="1" applyBorder="1" applyAlignment="1">
      <alignment vertical="top" wrapText="1"/>
    </xf>
    <xf numFmtId="0" fontId="15"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8" fillId="0" borderId="0" xfId="3" applyFont="1" applyFill="1" applyBorder="1" applyAlignment="1">
      <alignment horizontal="left" vertical="top" wrapText="1"/>
    </xf>
    <xf numFmtId="176" fontId="26" fillId="0" borderId="0" xfId="3" applyNumberFormat="1" applyFont="1" applyFill="1" applyBorder="1" applyAlignment="1">
      <alignment horizontal="left" vertical="top" wrapText="1"/>
    </xf>
    <xf numFmtId="0" fontId="20" fillId="0" borderId="0" xfId="3" applyFont="1" applyFill="1" applyBorder="1" applyAlignment="1">
      <alignment horizontal="left" vertical="top" wrapText="1"/>
    </xf>
    <xf numFmtId="0" fontId="4" fillId="0" borderId="0" xfId="0" applyFont="1" applyFill="1" applyBorder="1" applyAlignment="1">
      <alignment vertical="center"/>
    </xf>
    <xf numFmtId="0" fontId="13" fillId="0" borderId="6" xfId="0" applyFont="1" applyFill="1" applyBorder="1" applyAlignment="1">
      <alignment vertical="center" wrapText="1"/>
    </xf>
    <xf numFmtId="0" fontId="5" fillId="0" borderId="6" xfId="0" applyFont="1" applyFill="1" applyBorder="1" applyAlignment="1">
      <alignment horizontal="left" vertical="center" wrapText="1"/>
    </xf>
    <xf numFmtId="0" fontId="25" fillId="0" borderId="7" xfId="3" applyFont="1" applyFill="1" applyBorder="1" applyAlignment="1">
      <alignment vertical="top" wrapText="1"/>
    </xf>
    <xf numFmtId="0" fontId="18" fillId="0" borderId="9" xfId="3" applyFont="1" applyFill="1" applyBorder="1" applyAlignment="1">
      <alignment vertical="top" wrapText="1"/>
    </xf>
    <xf numFmtId="0" fontId="27" fillId="4" borderId="15" xfId="2" applyFont="1" applyFill="1" applyBorder="1" applyAlignment="1"/>
    <xf numFmtId="176" fontId="26" fillId="0" borderId="16" xfId="3" applyNumberFormat="1" applyFont="1" applyFill="1" applyBorder="1" applyAlignment="1">
      <alignment horizontal="left" vertical="top" wrapText="1"/>
    </xf>
    <xf numFmtId="0" fontId="20" fillId="0" borderId="17" xfId="3" applyFont="1" applyFill="1" applyBorder="1" applyAlignment="1">
      <alignment horizontal="left" vertical="top" wrapText="1"/>
    </xf>
    <xf numFmtId="0" fontId="20" fillId="0" borderId="15" xfId="3" applyFont="1" applyFill="1" applyBorder="1" applyAlignment="1">
      <alignment horizontal="left" vertical="top" wrapText="1"/>
    </xf>
    <xf numFmtId="0" fontId="20" fillId="0" borderId="0" xfId="3" applyFont="1" applyFill="1" applyBorder="1" applyAlignment="1">
      <alignment horizontal="center" vertical="center" wrapText="1"/>
    </xf>
    <xf numFmtId="176" fontId="5" fillId="7" borderId="6" xfId="0" applyNumberFormat="1" applyFont="1" applyFill="1" applyBorder="1" applyAlignment="1">
      <alignment horizontal="center" vertical="center" shrinkToFit="1"/>
    </xf>
    <xf numFmtId="49" fontId="5" fillId="7" borderId="6" xfId="0" applyNumberFormat="1" applyFont="1" applyFill="1" applyBorder="1" applyAlignment="1">
      <alignment horizontal="center" vertical="center" shrinkToFit="1"/>
    </xf>
    <xf numFmtId="0" fontId="5" fillId="7" borderId="6" xfId="0" applyFont="1" applyFill="1" applyBorder="1" applyAlignment="1">
      <alignment vertical="center" wrapText="1"/>
    </xf>
    <xf numFmtId="0" fontId="8" fillId="7" borderId="0" xfId="0" applyFont="1" applyFill="1" applyBorder="1">
      <alignment vertical="center"/>
    </xf>
    <xf numFmtId="0" fontId="20" fillId="0" borderId="14" xfId="3" applyFont="1" applyFill="1" applyBorder="1" applyAlignment="1">
      <alignment horizontal="left" vertical="top" wrapText="1"/>
    </xf>
    <xf numFmtId="49" fontId="5" fillId="2" borderId="6" xfId="0" applyNumberFormat="1" applyFont="1" applyFill="1" applyBorder="1" applyAlignment="1">
      <alignment horizontal="center" vertical="center" shrinkToFit="1"/>
    </xf>
    <xf numFmtId="0" fontId="5" fillId="0" borderId="19" xfId="0" applyFont="1" applyFill="1" applyBorder="1" applyAlignment="1">
      <alignment vertical="center" wrapText="1"/>
    </xf>
    <xf numFmtId="176" fontId="5" fillId="2" borderId="6" xfId="0" applyNumberFormat="1" applyFont="1" applyFill="1" applyBorder="1" applyAlignment="1">
      <alignment horizontal="center" vertical="center" shrinkToFit="1"/>
    </xf>
    <xf numFmtId="49" fontId="31" fillId="0" borderId="0" xfId="5" applyNumberFormat="1" applyFont="1" applyFill="1" applyBorder="1" applyAlignment="1">
      <alignment vertical="center"/>
    </xf>
    <xf numFmtId="0" fontId="32" fillId="0" borderId="0" xfId="5" applyFont="1" applyFill="1" applyBorder="1" applyAlignment="1">
      <alignment vertical="center"/>
    </xf>
    <xf numFmtId="0" fontId="34" fillId="0" borderId="0" xfId="5" applyFont="1" applyFill="1" applyBorder="1" applyAlignment="1">
      <alignment vertical="center"/>
    </xf>
    <xf numFmtId="177" fontId="31" fillId="0" borderId="0" xfId="5" applyNumberFormat="1" applyFont="1" applyFill="1" applyBorder="1" applyAlignment="1">
      <alignment horizontal="center" vertical="center"/>
    </xf>
    <xf numFmtId="0" fontId="35" fillId="0" borderId="0" xfId="5" applyFont="1" applyFill="1" applyBorder="1" applyAlignment="1">
      <alignment vertical="center"/>
    </xf>
    <xf numFmtId="0" fontId="7" fillId="8" borderId="21" xfId="1" applyFont="1" applyFill="1" applyBorder="1" applyAlignment="1">
      <alignment vertical="center"/>
    </xf>
    <xf numFmtId="49" fontId="31" fillId="0" borderId="0" xfId="5" applyNumberFormat="1" applyFont="1" applyFill="1" applyBorder="1" applyAlignment="1">
      <alignment horizontal="center" vertical="center"/>
    </xf>
    <xf numFmtId="0" fontId="31" fillId="0" borderId="0" xfId="5" applyFont="1" applyFill="1" applyBorder="1" applyAlignment="1">
      <alignment vertical="center"/>
    </xf>
    <xf numFmtId="178" fontId="31" fillId="0" borderId="0" xfId="5" applyNumberFormat="1" applyFont="1" applyFill="1" applyBorder="1" applyAlignment="1">
      <alignment horizontal="center" vertical="center"/>
    </xf>
    <xf numFmtId="0" fontId="35" fillId="0" borderId="0" xfId="6" applyFont="1" applyFill="1" applyBorder="1" applyAlignment="1">
      <alignment horizontal="left" vertical="center" wrapText="1"/>
    </xf>
    <xf numFmtId="0" fontId="42" fillId="0" borderId="0" xfId="5" applyFont="1" applyFill="1" applyBorder="1" applyAlignment="1">
      <alignment vertical="center"/>
    </xf>
    <xf numFmtId="49" fontId="43" fillId="0" borderId="0" xfId="5" applyNumberFormat="1" applyFont="1" applyFill="1" applyBorder="1" applyAlignment="1">
      <alignment horizontal="center" vertical="center"/>
    </xf>
    <xf numFmtId="0" fontId="43" fillId="0" borderId="0" xfId="5" applyFont="1" applyFill="1" applyBorder="1" applyAlignment="1">
      <alignment vertical="center"/>
    </xf>
    <xf numFmtId="0" fontId="43" fillId="0" borderId="0" xfId="6" applyFont="1" applyFill="1" applyBorder="1" applyAlignment="1">
      <alignment horizontal="left" vertical="center"/>
    </xf>
    <xf numFmtId="177" fontId="43" fillId="0" borderId="0" xfId="5" applyNumberFormat="1" applyFont="1" applyFill="1" applyBorder="1" applyAlignment="1">
      <alignment horizontal="left" vertical="center"/>
    </xf>
    <xf numFmtId="0" fontId="43" fillId="0" borderId="0" xfId="5" applyFont="1" applyFill="1" applyBorder="1" applyAlignment="1">
      <alignment horizontal="center" vertical="center"/>
    </xf>
    <xf numFmtId="0" fontId="43" fillId="0" borderId="0" xfId="5" applyFont="1" applyFill="1" applyBorder="1"/>
    <xf numFmtId="0" fontId="43" fillId="0" borderId="0" xfId="5" applyFont="1" applyFill="1" applyBorder="1" applyAlignment="1"/>
    <xf numFmtId="0" fontId="7" fillId="8" borderId="22" xfId="1" applyFont="1" applyFill="1" applyBorder="1" applyAlignment="1">
      <alignment vertical="center"/>
    </xf>
    <xf numFmtId="178" fontId="44" fillId="8" borderId="21" xfId="1" applyNumberFormat="1" applyFont="1" applyFill="1" applyBorder="1" applyAlignment="1">
      <alignment horizontal="left" vertical="center"/>
    </xf>
    <xf numFmtId="49" fontId="44" fillId="8" borderId="21" xfId="1" applyNumberFormat="1" applyFont="1" applyFill="1" applyBorder="1" applyAlignment="1">
      <alignment horizontal="center" vertical="center"/>
    </xf>
    <xf numFmtId="0" fontId="44" fillId="8" borderId="21" xfId="1" applyFont="1" applyFill="1" applyBorder="1" applyAlignment="1">
      <alignment vertical="center"/>
    </xf>
    <xf numFmtId="0" fontId="7" fillId="8" borderId="21" xfId="1" applyFont="1" applyFill="1" applyBorder="1">
      <alignment vertical="center"/>
    </xf>
    <xf numFmtId="0" fontId="10" fillId="8" borderId="21" xfId="1" applyFont="1" applyFill="1" applyBorder="1" applyAlignment="1">
      <alignment vertical="center"/>
    </xf>
    <xf numFmtId="49" fontId="7" fillId="8" borderId="21" xfId="1" applyNumberFormat="1" applyFont="1" applyFill="1" applyBorder="1" applyAlignment="1">
      <alignment horizontal="center" vertical="center"/>
    </xf>
    <xf numFmtId="0" fontId="7" fillId="8" borderId="24" xfId="1" applyFont="1" applyFill="1" applyBorder="1">
      <alignment vertical="center"/>
    </xf>
    <xf numFmtId="0" fontId="7" fillId="0" borderId="0" xfId="1">
      <alignment vertical="center"/>
    </xf>
    <xf numFmtId="0" fontId="10" fillId="8" borderId="92" xfId="1" applyFont="1" applyFill="1" applyBorder="1" applyAlignment="1">
      <alignment vertical="center"/>
    </xf>
    <xf numFmtId="0" fontId="10" fillId="8" borderId="0" xfId="1" applyFont="1" applyFill="1" applyBorder="1" applyAlignment="1">
      <alignment vertical="center"/>
    </xf>
    <xf numFmtId="0" fontId="37" fillId="8" borderId="52" xfId="1" applyFont="1" applyFill="1" applyBorder="1" applyAlignment="1">
      <alignment vertical="center"/>
    </xf>
    <xf numFmtId="0" fontId="10" fillId="8" borderId="52" xfId="1" applyFont="1" applyFill="1" applyBorder="1" applyAlignment="1">
      <alignment vertical="center"/>
    </xf>
    <xf numFmtId="49" fontId="10" fillId="8" borderId="52" xfId="1" applyNumberFormat="1" applyFont="1" applyFill="1" applyBorder="1" applyAlignment="1">
      <alignment horizontal="center" vertical="center"/>
    </xf>
    <xf numFmtId="0" fontId="7" fillId="8" borderId="0" xfId="1" applyFont="1" applyFill="1" applyBorder="1">
      <alignment vertical="center"/>
    </xf>
    <xf numFmtId="0" fontId="7" fillId="8" borderId="31" xfId="1" applyFont="1" applyFill="1" applyBorder="1">
      <alignment vertical="center"/>
    </xf>
    <xf numFmtId="0" fontId="10" fillId="8" borderId="25" xfId="1" applyFont="1" applyFill="1" applyBorder="1" applyAlignment="1">
      <alignment vertical="center"/>
    </xf>
    <xf numFmtId="0" fontId="45" fillId="9" borderId="29" xfId="1" applyFont="1" applyFill="1" applyBorder="1" applyAlignment="1">
      <alignment vertical="center"/>
    </xf>
    <xf numFmtId="0" fontId="46" fillId="9" borderId="100" xfId="1" applyFont="1" applyFill="1" applyBorder="1" applyAlignment="1">
      <alignment vertical="center"/>
    </xf>
    <xf numFmtId="49" fontId="47" fillId="9" borderId="0" xfId="1" applyNumberFormat="1" applyFont="1" applyFill="1" applyBorder="1" applyAlignment="1">
      <alignment horizontal="center" vertical="center"/>
    </xf>
    <xf numFmtId="0" fontId="47" fillId="9" borderId="33" xfId="1" applyFont="1" applyFill="1" applyBorder="1" applyAlignment="1">
      <alignment vertical="center"/>
    </xf>
    <xf numFmtId="0" fontId="45" fillId="9" borderId="0" xfId="1" applyFont="1" applyFill="1" applyBorder="1" applyAlignment="1">
      <alignment vertical="center"/>
    </xf>
    <xf numFmtId="0" fontId="46" fillId="9" borderId="0" xfId="1" applyFont="1" applyFill="1" applyBorder="1" applyAlignment="1">
      <alignment vertical="center"/>
    </xf>
    <xf numFmtId="0" fontId="37" fillId="10" borderId="7" xfId="1" applyFont="1" applyFill="1" applyBorder="1" applyAlignment="1">
      <alignment vertical="center"/>
    </xf>
    <xf numFmtId="49" fontId="10" fillId="10" borderId="10" xfId="1" applyNumberFormat="1" applyFont="1" applyFill="1" applyBorder="1" applyAlignment="1">
      <alignment horizontal="center" vertical="center"/>
    </xf>
    <xf numFmtId="0" fontId="10" fillId="10" borderId="101" xfId="1" applyFont="1" applyFill="1" applyBorder="1" applyAlignment="1">
      <alignment vertical="center"/>
    </xf>
    <xf numFmtId="0" fontId="37" fillId="8" borderId="0" xfId="1" applyFont="1" applyFill="1" applyBorder="1" applyAlignment="1">
      <alignment vertical="center"/>
    </xf>
    <xf numFmtId="0" fontId="10" fillId="10" borderId="48" xfId="1" applyFont="1" applyFill="1" applyBorder="1" applyAlignment="1">
      <alignment vertical="center"/>
    </xf>
    <xf numFmtId="49" fontId="37" fillId="8" borderId="1" xfId="1" applyNumberFormat="1" applyFont="1" applyFill="1" applyBorder="1" applyAlignment="1">
      <alignment vertical="center"/>
    </xf>
    <xf numFmtId="0" fontId="37" fillId="8" borderId="102" xfId="1" applyFont="1" applyFill="1" applyBorder="1" applyAlignment="1">
      <alignment vertical="center"/>
    </xf>
    <xf numFmtId="49" fontId="10" fillId="8" borderId="20" xfId="1" applyNumberFormat="1" applyFont="1" applyFill="1" applyBorder="1" applyAlignment="1">
      <alignment horizontal="center" vertical="center"/>
    </xf>
    <xf numFmtId="0" fontId="10" fillId="8" borderId="48" xfId="1" applyFont="1" applyFill="1" applyBorder="1" applyAlignment="1">
      <alignment vertical="center"/>
    </xf>
    <xf numFmtId="0" fontId="37" fillId="8" borderId="1" xfId="1" applyFont="1" applyFill="1" applyBorder="1" applyAlignment="1">
      <alignment vertical="center"/>
    </xf>
    <xf numFmtId="0" fontId="10" fillId="8" borderId="36" xfId="7" applyFont="1" applyFill="1" applyBorder="1" applyAlignment="1">
      <alignment horizontal="left" vertical="center" wrapText="1"/>
    </xf>
    <xf numFmtId="0" fontId="10" fillId="8" borderId="36" xfId="1" applyFont="1" applyFill="1" applyBorder="1" applyAlignment="1">
      <alignment vertical="center"/>
    </xf>
    <xf numFmtId="0" fontId="37" fillId="8" borderId="3" xfId="1" applyFont="1" applyFill="1" applyBorder="1" applyAlignment="1">
      <alignment vertical="center"/>
    </xf>
    <xf numFmtId="0" fontId="37" fillId="8" borderId="2" xfId="1" applyFont="1" applyFill="1" applyBorder="1" applyAlignment="1">
      <alignment vertical="center"/>
    </xf>
    <xf numFmtId="49" fontId="10" fillId="8" borderId="11" xfId="1" applyNumberFormat="1" applyFont="1" applyFill="1" applyBorder="1" applyAlignment="1">
      <alignment horizontal="center" vertical="center"/>
    </xf>
    <xf numFmtId="0" fontId="10" fillId="8" borderId="48" xfId="1" applyFont="1" applyFill="1" applyBorder="1" applyAlignment="1">
      <alignment vertical="center" wrapText="1"/>
    </xf>
    <xf numFmtId="0" fontId="10" fillId="8" borderId="28" xfId="1" applyFont="1" applyFill="1" applyBorder="1" applyAlignment="1">
      <alignment vertical="center" wrapText="1"/>
    </xf>
    <xf numFmtId="0" fontId="10" fillId="10" borderId="48" xfId="7" applyFont="1" applyFill="1" applyBorder="1" applyAlignment="1">
      <alignment horizontal="left" vertical="center" wrapText="1"/>
    </xf>
    <xf numFmtId="0" fontId="10" fillId="8" borderId="48" xfId="7" applyFont="1" applyFill="1" applyBorder="1" applyAlignment="1">
      <alignment horizontal="left" vertical="center" wrapText="1"/>
    </xf>
    <xf numFmtId="0" fontId="10" fillId="8" borderId="101" xfId="7" applyFont="1" applyFill="1" applyBorder="1" applyAlignment="1">
      <alignment horizontal="left" vertical="center" wrapText="1"/>
    </xf>
    <xf numFmtId="0" fontId="37" fillId="8" borderId="103" xfId="1" applyFont="1" applyFill="1" applyBorder="1" applyAlignment="1">
      <alignment vertical="center"/>
    </xf>
    <xf numFmtId="0" fontId="37" fillId="8" borderId="104" xfId="1" applyFont="1" applyFill="1" applyBorder="1" applyAlignment="1">
      <alignment vertical="center"/>
    </xf>
    <xf numFmtId="0" fontId="10" fillId="8" borderId="73" xfId="7" applyFont="1" applyFill="1" applyBorder="1" applyAlignment="1">
      <alignment horizontal="left" vertical="center" wrapText="1"/>
    </xf>
    <xf numFmtId="0" fontId="47" fillId="9" borderId="39" xfId="7" applyFont="1" applyFill="1" applyBorder="1" applyAlignment="1">
      <alignment horizontal="left" vertical="center" wrapText="1"/>
    </xf>
    <xf numFmtId="49" fontId="10" fillId="8" borderId="105" xfId="1" applyNumberFormat="1" applyFont="1" applyFill="1" applyBorder="1" applyAlignment="1">
      <alignment horizontal="center" vertical="center"/>
    </xf>
    <xf numFmtId="49" fontId="47" fillId="9" borderId="64" xfId="1" applyNumberFormat="1" applyFont="1" applyFill="1" applyBorder="1" applyAlignment="1">
      <alignment horizontal="center" vertical="center"/>
    </xf>
    <xf numFmtId="0" fontId="47" fillId="9" borderId="65" xfId="1" applyFont="1" applyFill="1" applyBorder="1" applyAlignment="1">
      <alignment vertical="center"/>
    </xf>
    <xf numFmtId="0" fontId="37" fillId="8" borderId="106" xfId="1" applyFont="1" applyFill="1" applyBorder="1" applyAlignment="1">
      <alignment vertical="center"/>
    </xf>
    <xf numFmtId="49" fontId="10" fillId="8" borderId="104" xfId="1" applyNumberFormat="1" applyFont="1" applyFill="1" applyBorder="1" applyAlignment="1">
      <alignment horizontal="center" vertical="center"/>
    </xf>
    <xf numFmtId="49" fontId="47" fillId="9" borderId="29" xfId="1" applyNumberFormat="1" applyFont="1" applyFill="1" applyBorder="1" applyAlignment="1">
      <alignment horizontal="center" vertical="center"/>
    </xf>
    <xf numFmtId="49" fontId="10" fillId="10" borderId="107" xfId="1" applyNumberFormat="1" applyFont="1" applyFill="1" applyBorder="1" applyAlignment="1">
      <alignment horizontal="center" vertical="center"/>
    </xf>
    <xf numFmtId="49" fontId="48" fillId="10" borderId="0" xfId="1" applyNumberFormat="1" applyFont="1" applyFill="1" applyBorder="1" applyAlignment="1">
      <alignment horizontal="center" vertical="center"/>
    </xf>
    <xf numFmtId="0" fontId="37" fillId="10" borderId="1" xfId="1" applyFont="1" applyFill="1" applyBorder="1" applyAlignment="1">
      <alignment vertical="center"/>
    </xf>
    <xf numFmtId="0" fontId="46" fillId="9" borderId="29" xfId="1" applyFont="1" applyFill="1" applyBorder="1" applyAlignment="1">
      <alignment vertical="center"/>
    </xf>
    <xf numFmtId="0" fontId="45" fillId="8" borderId="0" xfId="1" applyFont="1" applyFill="1" applyBorder="1" applyAlignment="1">
      <alignment vertical="center"/>
    </xf>
    <xf numFmtId="0" fontId="49" fillId="10" borderId="1" xfId="1" applyFont="1" applyFill="1" applyBorder="1" applyAlignment="1">
      <alignment vertical="center"/>
    </xf>
    <xf numFmtId="49" fontId="50" fillId="10" borderId="0" xfId="1" applyNumberFormat="1" applyFont="1" applyFill="1" applyBorder="1" applyAlignment="1">
      <alignment horizontal="center" vertical="center"/>
    </xf>
    <xf numFmtId="0" fontId="47" fillId="10" borderId="28" xfId="1" applyFont="1" applyFill="1" applyBorder="1" applyAlignment="1">
      <alignment vertical="center"/>
    </xf>
    <xf numFmtId="49" fontId="10" fillId="8" borderId="102" xfId="1" applyNumberFormat="1" applyFont="1" applyFill="1" applyBorder="1" applyAlignment="1">
      <alignment horizontal="center" vertical="center"/>
    </xf>
    <xf numFmtId="49" fontId="10" fillId="8" borderId="10" xfId="1" applyNumberFormat="1" applyFont="1" applyFill="1" applyBorder="1" applyAlignment="1">
      <alignment horizontal="center" vertical="center"/>
    </xf>
    <xf numFmtId="0" fontId="37" fillId="10" borderId="11" xfId="1" applyFont="1" applyFill="1" applyBorder="1" applyAlignment="1">
      <alignment vertical="center"/>
    </xf>
    <xf numFmtId="49" fontId="10" fillId="10" borderId="7" xfId="1" applyNumberFormat="1" applyFont="1" applyFill="1" applyBorder="1" applyAlignment="1">
      <alignment horizontal="center" vertical="center"/>
    </xf>
    <xf numFmtId="0" fontId="47" fillId="9" borderId="33" xfId="7" applyFont="1" applyFill="1" applyBorder="1" applyAlignment="1">
      <alignment horizontal="left" vertical="center" wrapText="1"/>
    </xf>
    <xf numFmtId="0" fontId="37" fillId="8" borderId="51" xfId="1" applyFont="1" applyFill="1" applyBorder="1" applyAlignment="1">
      <alignment vertical="center"/>
    </xf>
    <xf numFmtId="49" fontId="48" fillId="10" borderId="100" xfId="1" applyNumberFormat="1" applyFont="1" applyFill="1" applyBorder="1" applyAlignment="1">
      <alignment horizontal="center" vertical="center"/>
    </xf>
    <xf numFmtId="49" fontId="10" fillId="8" borderId="0" xfId="1" applyNumberFormat="1" applyFont="1" applyFill="1" applyBorder="1" applyAlignment="1">
      <alignment horizontal="center" vertical="center"/>
    </xf>
    <xf numFmtId="0" fontId="37" fillId="8" borderId="60" xfId="1" applyFont="1" applyFill="1" applyBorder="1" applyAlignment="1">
      <alignment vertical="center"/>
    </xf>
    <xf numFmtId="0" fontId="10" fillId="8" borderId="55" xfId="7" applyFont="1" applyFill="1" applyBorder="1" applyAlignment="1">
      <alignment horizontal="left" vertical="center" wrapText="1"/>
    </xf>
    <xf numFmtId="0" fontId="37" fillId="8" borderId="99" xfId="1" applyFont="1" applyFill="1" applyBorder="1" applyAlignment="1">
      <alignment vertical="center"/>
    </xf>
    <xf numFmtId="0" fontId="10" fillId="8" borderId="108" xfId="1" applyFont="1" applyFill="1" applyBorder="1" applyAlignment="1">
      <alignment vertical="center"/>
    </xf>
    <xf numFmtId="0" fontId="10" fillId="8" borderId="109" xfId="1" applyFont="1" applyFill="1" applyBorder="1" applyAlignment="1">
      <alignment vertical="center"/>
    </xf>
    <xf numFmtId="49" fontId="10" fillId="8" borderId="99" xfId="1" applyNumberFormat="1" applyFont="1" applyFill="1" applyBorder="1" applyAlignment="1">
      <alignment horizontal="center" vertical="center"/>
    </xf>
    <xf numFmtId="0" fontId="10" fillId="8" borderId="99" xfId="1" applyFont="1" applyFill="1" applyBorder="1" applyAlignment="1">
      <alignment vertical="center"/>
    </xf>
    <xf numFmtId="0" fontId="31" fillId="0" borderId="0" xfId="1" applyFont="1" applyFill="1" applyBorder="1" applyAlignment="1">
      <alignment vertical="center"/>
    </xf>
    <xf numFmtId="0" fontId="10" fillId="8" borderId="99" xfId="1" applyFont="1" applyFill="1" applyBorder="1" applyAlignment="1">
      <alignment vertical="center" wrapText="1"/>
    </xf>
    <xf numFmtId="0" fontId="51" fillId="0" borderId="0" xfId="1" applyFont="1" applyFill="1" applyBorder="1" applyAlignment="1">
      <alignment vertical="center"/>
    </xf>
    <xf numFmtId="49" fontId="31" fillId="0" borderId="0" xfId="1" applyNumberFormat="1" applyFont="1" applyFill="1" applyBorder="1" applyAlignment="1">
      <alignment horizontal="center" vertical="center"/>
    </xf>
    <xf numFmtId="0" fontId="7" fillId="8" borderId="99" xfId="1" applyFont="1" applyFill="1" applyBorder="1">
      <alignment vertical="center"/>
    </xf>
    <xf numFmtId="49" fontId="10" fillId="0" borderId="0" xfId="1" applyNumberFormat="1" applyFont="1" applyFill="1" applyBorder="1" applyAlignment="1">
      <alignment horizontal="center" vertical="center"/>
    </xf>
    <xf numFmtId="0" fontId="52" fillId="0" borderId="0" xfId="1" applyFont="1" applyFill="1" applyBorder="1" applyAlignment="1">
      <alignment vertical="center"/>
    </xf>
    <xf numFmtId="0" fontId="7" fillId="8" borderId="110" xfId="1" applyFont="1" applyFill="1" applyBorder="1">
      <alignment vertical="center"/>
    </xf>
    <xf numFmtId="0" fontId="7" fillId="0" borderId="0" xfId="1" applyBorder="1">
      <alignment vertical="center"/>
    </xf>
    <xf numFmtId="0" fontId="52" fillId="0" borderId="0" xfId="1" applyFont="1" applyFill="1" applyBorder="1" applyAlignment="1">
      <alignment vertical="center" wrapText="1"/>
    </xf>
    <xf numFmtId="0" fontId="52" fillId="0" borderId="0" xfId="7" applyFont="1" applyFill="1" applyBorder="1" applyAlignment="1">
      <alignment horizontal="left" vertical="center" wrapText="1"/>
    </xf>
    <xf numFmtId="0" fontId="51" fillId="0" borderId="0" xfId="1" applyFont="1" applyBorder="1" applyAlignment="1">
      <alignment vertical="center"/>
    </xf>
    <xf numFmtId="49" fontId="48" fillId="0" borderId="0" xfId="1" applyNumberFormat="1" applyFont="1" applyBorder="1" applyAlignment="1">
      <alignment horizontal="center" vertical="center"/>
    </xf>
    <xf numFmtId="49" fontId="10" fillId="0" borderId="0" xfId="1" applyNumberFormat="1" applyFont="1" applyBorder="1" applyAlignment="1">
      <alignment horizontal="center" vertical="center"/>
    </xf>
    <xf numFmtId="0" fontId="35" fillId="0" borderId="0" xfId="1" applyFont="1" applyBorder="1" applyAlignment="1">
      <alignment vertical="center"/>
    </xf>
    <xf numFmtId="0" fontId="10" fillId="8" borderId="22" xfId="1" applyFont="1" applyFill="1" applyBorder="1" applyAlignment="1">
      <alignment vertical="center"/>
    </xf>
    <xf numFmtId="178" fontId="37" fillId="8" borderId="21" xfId="1" applyNumberFormat="1" applyFont="1" applyFill="1" applyBorder="1" applyAlignment="1">
      <alignment horizontal="center" vertical="center"/>
    </xf>
    <xf numFmtId="177" fontId="7" fillId="8" borderId="21" xfId="1" applyNumberFormat="1" applyFont="1" applyFill="1" applyBorder="1" applyAlignment="1">
      <alignment vertical="center"/>
    </xf>
    <xf numFmtId="0" fontId="7" fillId="8" borderId="21" xfId="1" applyFont="1" applyFill="1" applyBorder="1" applyAlignment="1">
      <alignment horizontal="center" vertical="center"/>
    </xf>
    <xf numFmtId="0" fontId="47" fillId="0" borderId="0" xfId="1" applyFont="1" applyFill="1" applyBorder="1" applyAlignment="1">
      <alignment vertical="center"/>
    </xf>
    <xf numFmtId="49" fontId="10" fillId="10" borderId="0" xfId="1" applyNumberFormat="1" applyFont="1" applyFill="1" applyBorder="1" applyAlignment="1">
      <alignment horizontal="center" vertical="center"/>
    </xf>
    <xf numFmtId="0" fontId="10" fillId="8" borderId="36" xfId="7" applyFont="1" applyFill="1" applyBorder="1" applyAlignment="1">
      <alignment horizontal="left" vertical="center"/>
    </xf>
    <xf numFmtId="49" fontId="37" fillId="8" borderId="0" xfId="1" applyNumberFormat="1" applyFont="1" applyFill="1" applyBorder="1" applyAlignment="1">
      <alignment vertical="center"/>
    </xf>
    <xf numFmtId="0" fontId="37" fillId="10" borderId="111" xfId="1" applyFont="1" applyFill="1" applyBorder="1" applyAlignment="1">
      <alignment vertical="center"/>
    </xf>
    <xf numFmtId="0" fontId="10" fillId="8" borderId="101" xfId="7" applyFont="1" applyFill="1" applyBorder="1" applyAlignment="1">
      <alignment horizontal="left" vertical="center"/>
    </xf>
    <xf numFmtId="0" fontId="10" fillId="10" borderId="10" xfId="1" applyFont="1" applyFill="1" applyBorder="1" applyAlignment="1">
      <alignment horizontal="center" vertical="center"/>
    </xf>
    <xf numFmtId="0" fontId="10" fillId="8" borderId="20" xfId="1" applyFont="1" applyFill="1" applyBorder="1" applyAlignment="1">
      <alignment horizontal="center" vertical="center"/>
    </xf>
    <xf numFmtId="0" fontId="10" fillId="8" borderId="101" xfId="1" applyFont="1" applyFill="1" applyBorder="1" applyAlignment="1">
      <alignment vertical="center"/>
    </xf>
    <xf numFmtId="0" fontId="10" fillId="10" borderId="0" xfId="1" applyFont="1" applyFill="1" applyBorder="1" applyAlignment="1">
      <alignment horizontal="center" vertical="center"/>
    </xf>
    <xf numFmtId="0" fontId="10" fillId="8" borderId="11" xfId="1" applyFont="1" applyFill="1" applyBorder="1" applyAlignment="1">
      <alignment horizontal="center" vertical="center"/>
    </xf>
    <xf numFmtId="0" fontId="10" fillId="8" borderId="102" xfId="1" applyFont="1" applyFill="1" applyBorder="1" applyAlignment="1">
      <alignment horizontal="center" vertical="center"/>
    </xf>
    <xf numFmtId="0" fontId="37" fillId="8" borderId="112" xfId="1" applyFont="1" applyFill="1" applyBorder="1" applyAlignment="1">
      <alignment vertical="center"/>
    </xf>
    <xf numFmtId="0" fontId="10" fillId="8" borderId="78" xfId="7" applyFont="1" applyFill="1" applyBorder="1" applyAlignment="1">
      <alignment horizontal="left" vertical="center" wrapText="1"/>
    </xf>
    <xf numFmtId="0" fontId="10" fillId="8" borderId="113" xfId="1" applyFont="1" applyFill="1" applyBorder="1" applyAlignment="1">
      <alignment vertical="center"/>
    </xf>
    <xf numFmtId="49" fontId="37" fillId="8" borderId="112" xfId="1" applyNumberFormat="1" applyFont="1" applyFill="1" applyBorder="1" applyAlignment="1">
      <alignment vertical="center"/>
    </xf>
    <xf numFmtId="0" fontId="10" fillId="10" borderId="100" xfId="1" applyFont="1" applyFill="1" applyBorder="1" applyAlignment="1">
      <alignment horizontal="center" vertical="center"/>
    </xf>
    <xf numFmtId="0" fontId="53" fillId="8" borderId="106" xfId="1" applyFont="1" applyFill="1" applyBorder="1" applyAlignment="1">
      <alignment vertical="center"/>
    </xf>
    <xf numFmtId="49" fontId="10" fillId="10" borderId="10" xfId="1" applyNumberFormat="1" applyFont="1" applyFill="1" applyBorder="1" applyAlignment="1">
      <alignment horizontal="center" vertical="center" textRotation="255"/>
    </xf>
    <xf numFmtId="0" fontId="10" fillId="10" borderId="48" xfId="1" applyFont="1" applyFill="1" applyBorder="1" applyAlignment="1">
      <alignment vertical="center" textRotation="255"/>
    </xf>
    <xf numFmtId="49" fontId="46" fillId="9" borderId="3" xfId="1" applyNumberFormat="1" applyFont="1" applyFill="1" applyBorder="1" applyAlignment="1">
      <alignment vertical="center"/>
    </xf>
    <xf numFmtId="0" fontId="47" fillId="9" borderId="114" xfId="1" applyFont="1" applyFill="1" applyBorder="1" applyAlignment="1">
      <alignment horizontal="center" vertical="center"/>
    </xf>
    <xf numFmtId="0" fontId="10" fillId="8" borderId="0" xfId="1" applyFont="1" applyFill="1" applyBorder="1" applyAlignment="1">
      <alignment horizontal="center" vertical="center"/>
    </xf>
    <xf numFmtId="0" fontId="47" fillId="8" borderId="31" xfId="1" applyFont="1" applyFill="1" applyBorder="1" applyAlignment="1">
      <alignment vertical="center"/>
    </xf>
    <xf numFmtId="0" fontId="37" fillId="8" borderId="1" xfId="1" applyFont="1" applyFill="1" applyBorder="1" applyAlignment="1">
      <alignment vertical="center" textRotation="255"/>
    </xf>
    <xf numFmtId="0" fontId="37" fillId="8" borderId="48" xfId="1" applyFont="1" applyFill="1" applyBorder="1" applyAlignment="1">
      <alignment vertical="center"/>
    </xf>
    <xf numFmtId="0" fontId="37" fillId="8" borderId="106" xfId="1" applyFont="1" applyFill="1" applyBorder="1" applyAlignment="1">
      <alignment vertical="center" textRotation="255"/>
    </xf>
    <xf numFmtId="0" fontId="10" fillId="8" borderId="115" xfId="1" applyFont="1" applyFill="1" applyBorder="1" applyAlignment="1">
      <alignment vertical="center"/>
    </xf>
    <xf numFmtId="0" fontId="34" fillId="0" borderId="0" xfId="1" applyFont="1" applyFill="1" applyBorder="1" applyAlignment="1">
      <alignment vertical="center"/>
    </xf>
    <xf numFmtId="0" fontId="34" fillId="0" borderId="0" xfId="1" applyFont="1" applyFill="1" applyBorder="1" applyAlignment="1">
      <alignment horizontal="center" vertical="center"/>
    </xf>
    <xf numFmtId="0" fontId="51" fillId="0" borderId="0" xfId="1" applyFont="1" applyFill="1" applyAlignment="1">
      <alignment vertical="center"/>
    </xf>
    <xf numFmtId="49" fontId="10" fillId="0" borderId="0" xfId="1" applyNumberFormat="1" applyFont="1" applyFill="1" applyAlignment="1">
      <alignment horizontal="center" vertical="center"/>
    </xf>
    <xf numFmtId="0" fontId="20" fillId="0" borderId="118" xfId="3" applyFont="1" applyFill="1" applyBorder="1" applyAlignment="1">
      <alignment horizontal="left" vertical="top" wrapText="1"/>
    </xf>
    <xf numFmtId="0" fontId="20" fillId="0" borderId="119" xfId="3" applyFont="1" applyFill="1" applyBorder="1" applyAlignment="1">
      <alignment horizontal="left" vertical="top" wrapText="1"/>
    </xf>
    <xf numFmtId="0" fontId="20" fillId="0" borderId="116" xfId="3" applyFont="1" applyFill="1" applyBorder="1" applyAlignment="1">
      <alignment horizontal="left" vertical="top" wrapText="1"/>
    </xf>
    <xf numFmtId="176" fontId="26" fillId="0" borderId="117" xfId="3" applyNumberFormat="1" applyFont="1" applyFill="1" applyBorder="1" applyAlignment="1">
      <alignment horizontal="left" vertical="top" wrapText="1"/>
    </xf>
    <xf numFmtId="0" fontId="20" fillId="0" borderId="121" xfId="3" applyFont="1" applyFill="1" applyBorder="1" applyAlignment="1">
      <alignment horizontal="left" vertical="top" wrapText="1"/>
    </xf>
    <xf numFmtId="0" fontId="13" fillId="0" borderId="0" xfId="0" applyFont="1" applyFill="1" applyBorder="1">
      <alignment vertical="center"/>
    </xf>
    <xf numFmtId="0" fontId="8" fillId="2" borderId="6" xfId="0" applyFont="1" applyFill="1" applyBorder="1">
      <alignment vertical="center"/>
    </xf>
    <xf numFmtId="0" fontId="5" fillId="7" borderId="18" xfId="0" applyFont="1" applyFill="1" applyBorder="1" applyAlignment="1">
      <alignment vertical="center"/>
    </xf>
    <xf numFmtId="0" fontId="5" fillId="0" borderId="123" xfId="0" applyFont="1" applyFill="1" applyBorder="1" applyAlignment="1">
      <alignment vertical="center" wrapText="1"/>
    </xf>
    <xf numFmtId="0" fontId="5" fillId="0" borderId="124" xfId="0" applyFont="1" applyFill="1" applyBorder="1" applyAlignment="1">
      <alignment horizontal="center" vertical="center" shrinkToFit="1"/>
    </xf>
    <xf numFmtId="176" fontId="5" fillId="0" borderId="124" xfId="0" applyNumberFormat="1" applyFont="1" applyFill="1" applyBorder="1" applyAlignment="1">
      <alignment horizontal="center" vertical="center" shrinkToFit="1"/>
    </xf>
    <xf numFmtId="49" fontId="5" fillId="0" borderId="124" xfId="0" applyNumberFormat="1" applyFont="1" applyFill="1" applyBorder="1" applyAlignment="1">
      <alignment horizontal="center" vertical="center" shrinkToFit="1"/>
    </xf>
    <xf numFmtId="0" fontId="5" fillId="0" borderId="124" xfId="0" applyFont="1" applyFill="1" applyBorder="1" applyAlignment="1">
      <alignment vertical="center" wrapText="1"/>
    </xf>
    <xf numFmtId="0" fontId="56" fillId="0" borderId="14" xfId="3" applyFont="1" applyFill="1" applyBorder="1" applyAlignment="1">
      <alignment horizontal="left" vertical="top" wrapText="1"/>
    </xf>
    <xf numFmtId="0" fontId="25" fillId="0" borderId="10" xfId="3" applyFont="1" applyFill="1" applyBorder="1" applyAlignment="1">
      <alignment vertical="top" wrapText="1"/>
    </xf>
    <xf numFmtId="0" fontId="25" fillId="0" borderId="0" xfId="3" applyFont="1" applyFill="1" applyBorder="1" applyAlignment="1">
      <alignment vertical="top" wrapText="1"/>
    </xf>
    <xf numFmtId="0" fontId="20" fillId="0" borderId="126" xfId="3" applyFont="1" applyFill="1" applyBorder="1" applyAlignment="1">
      <alignment horizontal="left" vertical="top" wrapText="1"/>
    </xf>
    <xf numFmtId="56" fontId="8" fillId="0" borderId="0" xfId="0" applyNumberFormat="1" applyFont="1" applyFill="1" applyBorder="1">
      <alignment vertical="center"/>
    </xf>
    <xf numFmtId="176" fontId="5" fillId="0" borderId="127" xfId="0" applyNumberFormat="1" applyFont="1" applyFill="1" applyBorder="1" applyAlignment="1">
      <alignment horizontal="center" vertical="center" shrinkToFit="1"/>
    </xf>
    <xf numFmtId="0" fontId="5" fillId="0" borderId="127" xfId="0" applyFont="1" applyFill="1" applyBorder="1" applyAlignment="1">
      <alignment horizontal="center" vertical="center" shrinkToFit="1"/>
    </xf>
    <xf numFmtId="49" fontId="5" fillId="0" borderId="127" xfId="0" applyNumberFormat="1" applyFont="1" applyFill="1" applyBorder="1" applyAlignment="1">
      <alignment horizontal="center" vertical="center" shrinkToFit="1"/>
    </xf>
    <xf numFmtId="0" fontId="5" fillId="0" borderId="127" xfId="0" applyFont="1" applyFill="1" applyBorder="1" applyAlignment="1">
      <alignment vertical="center" wrapText="1"/>
    </xf>
    <xf numFmtId="0" fontId="20" fillId="5" borderId="14" xfId="3" applyFont="1" applyFill="1" applyBorder="1" applyAlignment="1">
      <alignment horizontal="left" vertical="top"/>
    </xf>
    <xf numFmtId="0" fontId="27" fillId="5" borderId="15" xfId="2" applyFont="1" applyFill="1" applyBorder="1" applyAlignment="1"/>
    <xf numFmtId="0" fontId="19" fillId="0" borderId="0" xfId="3" applyFont="1" applyFill="1" applyBorder="1" applyAlignment="1">
      <alignment horizontal="left" vertical="center" wrapText="1"/>
    </xf>
    <xf numFmtId="0" fontId="15" fillId="0" borderId="0" xfId="3" applyFont="1" applyFill="1" applyBorder="1" applyAlignment="1">
      <alignment horizontal="left" vertical="center" wrapText="1"/>
    </xf>
    <xf numFmtId="0" fontId="60" fillId="12" borderId="14" xfId="3" applyFont="1" applyFill="1" applyBorder="1" applyAlignment="1">
      <alignment vertical="center"/>
    </xf>
    <xf numFmtId="0" fontId="60" fillId="12" borderId="15" xfId="3" applyFont="1" applyFill="1" applyBorder="1" applyAlignment="1">
      <alignment vertical="center"/>
    </xf>
    <xf numFmtId="0" fontId="60" fillId="12" borderId="129" xfId="3" applyFont="1" applyFill="1" applyBorder="1" applyAlignment="1">
      <alignment vertical="center"/>
    </xf>
    <xf numFmtId="0" fontId="60" fillId="12" borderId="126" xfId="3" applyFont="1" applyFill="1" applyBorder="1" applyAlignment="1">
      <alignment vertical="center"/>
    </xf>
    <xf numFmtId="0" fontId="60" fillId="12" borderId="130" xfId="0" applyFont="1" applyFill="1" applyBorder="1" applyAlignment="1">
      <alignment vertical="center"/>
    </xf>
    <xf numFmtId="0" fontId="5" fillId="12" borderId="6" xfId="0" applyFont="1" applyFill="1" applyBorder="1" applyAlignment="1">
      <alignment vertical="center" wrapText="1"/>
    </xf>
    <xf numFmtId="176" fontId="5" fillId="12" borderId="6" xfId="0" applyNumberFormat="1" applyFont="1" applyFill="1" applyBorder="1" applyAlignment="1">
      <alignment horizontal="center" vertical="center" shrinkToFit="1"/>
    </xf>
    <xf numFmtId="49" fontId="5" fillId="12" borderId="6" xfId="0" applyNumberFormat="1" applyFont="1" applyFill="1" applyBorder="1" applyAlignment="1">
      <alignment horizontal="center" vertical="center" shrinkToFit="1"/>
    </xf>
    <xf numFmtId="0" fontId="4" fillId="6" borderId="6" xfId="0" applyFont="1" applyFill="1" applyBorder="1" applyAlignment="1">
      <alignment vertical="center" wrapText="1"/>
    </xf>
    <xf numFmtId="0" fontId="24" fillId="0" borderId="6" xfId="0" applyFont="1" applyFill="1" applyBorder="1" applyAlignment="1">
      <alignment vertical="center" wrapText="1"/>
    </xf>
    <xf numFmtId="0" fontId="20" fillId="6" borderId="6" xfId="0" applyFont="1" applyFill="1" applyBorder="1" applyAlignment="1">
      <alignment vertical="center" wrapText="1"/>
    </xf>
    <xf numFmtId="0" fontId="9" fillId="0" borderId="0" xfId="5" applyFill="1"/>
    <xf numFmtId="0" fontId="7" fillId="0" borderId="21" xfId="1" applyFont="1" applyFill="1" applyBorder="1" applyAlignment="1">
      <alignment vertical="center"/>
    </xf>
    <xf numFmtId="0" fontId="9" fillId="0" borderId="0" xfId="5" applyFill="1" applyAlignment="1"/>
    <xf numFmtId="49" fontId="10" fillId="0" borderId="22" xfId="5" applyNumberFormat="1" applyFont="1" applyFill="1" applyBorder="1" applyAlignment="1">
      <alignment vertical="center"/>
    </xf>
    <xf numFmtId="0" fontId="36" fillId="0" borderId="23" xfId="5" applyFont="1" applyFill="1" applyBorder="1" applyAlignment="1">
      <alignment vertical="center"/>
    </xf>
    <xf numFmtId="0" fontId="10" fillId="0" borderId="23" xfId="5" applyFont="1" applyFill="1" applyBorder="1" applyAlignment="1">
      <alignment vertical="center"/>
    </xf>
    <xf numFmtId="177" fontId="10" fillId="0" borderId="23" xfId="5" applyNumberFormat="1" applyFont="1" applyFill="1" applyBorder="1" applyAlignment="1">
      <alignment horizontal="center" vertical="center"/>
    </xf>
    <xf numFmtId="0" fontId="37" fillId="0" borderId="23" xfId="5" applyFont="1" applyFill="1" applyBorder="1" applyAlignment="1">
      <alignment vertical="center"/>
    </xf>
    <xf numFmtId="0" fontId="10" fillId="0" borderId="21" xfId="5" applyFont="1" applyFill="1" applyBorder="1"/>
    <xf numFmtId="0" fontId="37" fillId="0" borderId="21" xfId="5" applyFont="1" applyFill="1" applyBorder="1" applyAlignment="1">
      <alignment vertical="center"/>
    </xf>
    <xf numFmtId="0" fontId="10" fillId="0" borderId="24" xfId="5" applyFont="1" applyFill="1" applyBorder="1"/>
    <xf numFmtId="49" fontId="10" fillId="0" borderId="25" xfId="5" applyNumberFormat="1" applyFont="1" applyFill="1" applyBorder="1" applyAlignment="1">
      <alignment vertical="center"/>
    </xf>
    <xf numFmtId="0" fontId="36" fillId="0" borderId="26" xfId="5" applyFont="1" applyFill="1" applyBorder="1" applyAlignment="1">
      <alignment vertical="center"/>
    </xf>
    <xf numFmtId="0" fontId="10" fillId="0" borderId="0" xfId="5" applyFont="1" applyFill="1" applyBorder="1" applyAlignment="1">
      <alignment vertical="center"/>
    </xf>
    <xf numFmtId="49" fontId="10" fillId="0" borderId="27" xfId="5" applyNumberFormat="1" applyFont="1" applyFill="1" applyBorder="1" applyAlignment="1">
      <alignment horizontal="center" vertical="center"/>
    </xf>
    <xf numFmtId="0" fontId="38" fillId="0" borderId="28" xfId="5" applyFont="1" applyFill="1" applyBorder="1" applyAlignment="1">
      <alignment vertical="center"/>
    </xf>
    <xf numFmtId="0" fontId="38" fillId="0" borderId="29" xfId="5" applyFont="1" applyFill="1" applyBorder="1" applyAlignment="1">
      <alignment vertical="center"/>
    </xf>
    <xf numFmtId="0" fontId="10" fillId="0" borderId="29" xfId="5" applyFont="1" applyFill="1" applyBorder="1" applyAlignment="1">
      <alignment vertical="center"/>
    </xf>
    <xf numFmtId="177" fontId="10" fillId="0" borderId="29" xfId="5" applyNumberFormat="1" applyFont="1" applyFill="1" applyBorder="1" applyAlignment="1">
      <alignment horizontal="center" vertical="center"/>
    </xf>
    <xf numFmtId="0" fontId="37" fillId="0" borderId="30" xfId="5" applyFont="1" applyFill="1" applyBorder="1" applyAlignment="1">
      <alignment vertical="center"/>
    </xf>
    <xf numFmtId="0" fontId="10" fillId="0" borderId="31" xfId="5" applyFont="1" applyFill="1" applyBorder="1"/>
    <xf numFmtId="0" fontId="36" fillId="0" borderId="0" xfId="5" applyFont="1" applyFill="1" applyBorder="1" applyAlignment="1">
      <alignment vertical="center"/>
    </xf>
    <xf numFmtId="49" fontId="10" fillId="0" borderId="32" xfId="5" applyNumberFormat="1" applyFont="1" applyFill="1" applyBorder="1" applyAlignment="1">
      <alignment horizontal="center" vertical="center"/>
    </xf>
    <xf numFmtId="0" fontId="38" fillId="0" borderId="33" xfId="5" applyFont="1" applyFill="1" applyBorder="1" applyAlignment="1">
      <alignment vertical="center"/>
    </xf>
    <xf numFmtId="0" fontId="10" fillId="0" borderId="34" xfId="5" applyFont="1" applyFill="1" applyBorder="1" applyAlignment="1">
      <alignment vertical="center"/>
    </xf>
    <xf numFmtId="49" fontId="10" fillId="0" borderId="35" xfId="5" applyNumberFormat="1" applyFont="1" applyFill="1" applyBorder="1" applyAlignment="1">
      <alignment horizontal="center" vertical="center"/>
    </xf>
    <xf numFmtId="0" fontId="37" fillId="0" borderId="36" xfId="5" applyFont="1" applyFill="1" applyBorder="1" applyAlignment="1">
      <alignment vertical="center"/>
    </xf>
    <xf numFmtId="0" fontId="38" fillId="0" borderId="37" xfId="5" applyFont="1" applyFill="1" applyBorder="1" applyAlignment="1">
      <alignment vertical="center"/>
    </xf>
    <xf numFmtId="0" fontId="38" fillId="0" borderId="38" xfId="5" applyFont="1" applyFill="1" applyBorder="1" applyAlignment="1">
      <alignment vertical="center"/>
    </xf>
    <xf numFmtId="177" fontId="10" fillId="0" borderId="38" xfId="5" applyNumberFormat="1" applyFont="1" applyFill="1" applyBorder="1" applyAlignment="1">
      <alignment horizontal="center" vertical="center"/>
    </xf>
    <xf numFmtId="0" fontId="37" fillId="0" borderId="39" xfId="5" applyFont="1" applyFill="1" applyBorder="1" applyAlignment="1">
      <alignment vertical="center"/>
    </xf>
    <xf numFmtId="0" fontId="10" fillId="0" borderId="40" xfId="5" applyFont="1" applyFill="1" applyBorder="1" applyAlignment="1">
      <alignment vertical="center"/>
    </xf>
    <xf numFmtId="49" fontId="10" fillId="0" borderId="41" xfId="5" applyNumberFormat="1" applyFont="1" applyFill="1" applyBorder="1" applyAlignment="1">
      <alignment horizontal="center" vertical="center"/>
    </xf>
    <xf numFmtId="0" fontId="37" fillId="0" borderId="42" xfId="5" applyFont="1" applyFill="1" applyBorder="1" applyAlignment="1">
      <alignment vertical="center"/>
    </xf>
    <xf numFmtId="0" fontId="36" fillId="0" borderId="3" xfId="5" applyFont="1" applyFill="1" applyBorder="1" applyAlignment="1">
      <alignment vertical="center"/>
    </xf>
    <xf numFmtId="49" fontId="10" fillId="0" borderId="0" xfId="5" applyNumberFormat="1" applyFont="1" applyFill="1" applyBorder="1" applyAlignment="1">
      <alignment horizontal="center" vertical="center"/>
    </xf>
    <xf numFmtId="0" fontId="10" fillId="0" borderId="43" xfId="5" applyFont="1" applyFill="1" applyBorder="1" applyAlignment="1">
      <alignment vertical="center"/>
    </xf>
    <xf numFmtId="49" fontId="10" fillId="0" borderId="44" xfId="5" applyNumberFormat="1" applyFont="1" applyFill="1" applyBorder="1" applyAlignment="1">
      <alignment horizontal="center" vertical="center"/>
    </xf>
    <xf numFmtId="0" fontId="10" fillId="0" borderId="45" xfId="5" applyFont="1" applyFill="1" applyBorder="1" applyAlignment="1">
      <alignment vertical="center"/>
    </xf>
    <xf numFmtId="49" fontId="10" fillId="0" borderId="46" xfId="5" applyNumberFormat="1" applyFont="1" applyFill="1" applyBorder="1" applyAlignment="1">
      <alignment horizontal="center" vertical="center"/>
    </xf>
    <xf numFmtId="0" fontId="37" fillId="0" borderId="47" xfId="5" applyFont="1" applyFill="1" applyBorder="1" applyAlignment="1">
      <alignment vertical="center"/>
    </xf>
    <xf numFmtId="178" fontId="10" fillId="0" borderId="0" xfId="5" applyNumberFormat="1" applyFont="1" applyFill="1" applyBorder="1" applyAlignment="1">
      <alignment horizontal="center"/>
    </xf>
    <xf numFmtId="0" fontId="37" fillId="0" borderId="48" xfId="5" applyFont="1" applyFill="1" applyBorder="1" applyAlignment="1">
      <alignment vertical="center"/>
    </xf>
    <xf numFmtId="0" fontId="10" fillId="0" borderId="1" xfId="5" applyFont="1" applyFill="1" applyBorder="1" applyAlignment="1">
      <alignment vertical="center"/>
    </xf>
    <xf numFmtId="49" fontId="10" fillId="0" borderId="49" xfId="5" applyNumberFormat="1" applyFont="1" applyFill="1" applyBorder="1" applyAlignment="1">
      <alignment horizontal="center" vertical="center"/>
    </xf>
    <xf numFmtId="0" fontId="10" fillId="0" borderId="38" xfId="5" applyFont="1" applyFill="1" applyBorder="1" applyAlignment="1">
      <alignment vertical="center"/>
    </xf>
    <xf numFmtId="0" fontId="10" fillId="0" borderId="2" xfId="5" applyFont="1" applyFill="1" applyBorder="1" applyAlignment="1">
      <alignment vertical="center"/>
    </xf>
    <xf numFmtId="0" fontId="37" fillId="0" borderId="36" xfId="6" applyFont="1" applyFill="1" applyBorder="1" applyAlignment="1">
      <alignment horizontal="left" vertical="center" wrapText="1"/>
    </xf>
    <xf numFmtId="0" fontId="10" fillId="0" borderId="50" xfId="5" applyFont="1" applyFill="1" applyBorder="1" applyAlignment="1">
      <alignment vertical="center"/>
    </xf>
    <xf numFmtId="0" fontId="37" fillId="0" borderId="33" xfId="5" applyFont="1" applyFill="1" applyBorder="1" applyAlignment="1">
      <alignment vertical="center"/>
    </xf>
    <xf numFmtId="0" fontId="10" fillId="0" borderId="51" xfId="5" applyFont="1" applyFill="1" applyBorder="1" applyAlignment="1">
      <alignment vertical="center"/>
    </xf>
    <xf numFmtId="0" fontId="37" fillId="0" borderId="36" xfId="5" applyFont="1" applyFill="1" applyBorder="1" applyAlignment="1">
      <alignment vertical="center" wrapText="1"/>
    </xf>
    <xf numFmtId="0" fontId="39" fillId="0" borderId="52" xfId="5" applyFont="1" applyFill="1" applyBorder="1"/>
    <xf numFmtId="0" fontId="10" fillId="0" borderId="53" xfId="5" applyFont="1" applyFill="1" applyBorder="1" applyAlignment="1">
      <alignment vertical="center"/>
    </xf>
    <xf numFmtId="49" fontId="10" fillId="0" borderId="54" xfId="5" applyNumberFormat="1" applyFont="1" applyFill="1" applyBorder="1" applyAlignment="1">
      <alignment horizontal="center" vertical="center"/>
    </xf>
    <xf numFmtId="0" fontId="37" fillId="0" borderId="55" xfId="5" applyFont="1" applyFill="1" applyBorder="1" applyAlignment="1">
      <alignment vertical="center"/>
    </xf>
    <xf numFmtId="0" fontId="36" fillId="0" borderId="52" xfId="5" applyFont="1" applyFill="1" applyBorder="1" applyAlignment="1">
      <alignment vertical="center"/>
    </xf>
    <xf numFmtId="0" fontId="10" fillId="0" borderId="26" xfId="5" applyFont="1" applyFill="1" applyBorder="1" applyAlignment="1">
      <alignment vertical="center"/>
    </xf>
    <xf numFmtId="49" fontId="10" fillId="0" borderId="56" xfId="5" applyNumberFormat="1" applyFont="1" applyFill="1" applyBorder="1" applyAlignment="1">
      <alignment horizontal="center" vertical="center"/>
    </xf>
    <xf numFmtId="0" fontId="38" fillId="0" borderId="57" xfId="5" applyFont="1" applyFill="1" applyBorder="1" applyAlignment="1">
      <alignment vertical="center"/>
    </xf>
    <xf numFmtId="0" fontId="37" fillId="0" borderId="7" xfId="5" applyFont="1" applyFill="1" applyBorder="1" applyAlignment="1">
      <alignment vertical="center"/>
    </xf>
    <xf numFmtId="177" fontId="10" fillId="0" borderId="10" xfId="5" applyNumberFormat="1" applyFont="1" applyFill="1" applyBorder="1" applyAlignment="1">
      <alignment horizontal="center" vertical="center"/>
    </xf>
    <xf numFmtId="0" fontId="38" fillId="0" borderId="58" xfId="5" applyFont="1" applyFill="1" applyBorder="1" applyAlignment="1">
      <alignment vertical="center"/>
    </xf>
    <xf numFmtId="49" fontId="10" fillId="0" borderId="3" xfId="5" applyNumberFormat="1" applyFont="1" applyFill="1" applyBorder="1" applyAlignment="1">
      <alignment horizontal="center" vertical="center"/>
    </xf>
    <xf numFmtId="0" fontId="37" fillId="0" borderId="59" xfId="5" applyFont="1" applyFill="1" applyBorder="1" applyAlignment="1">
      <alignment vertical="center"/>
    </xf>
    <xf numFmtId="0" fontId="38" fillId="0" borderId="0" xfId="5" applyFont="1" applyFill="1" applyBorder="1" applyAlignment="1">
      <alignment vertical="center"/>
    </xf>
    <xf numFmtId="0" fontId="36" fillId="0" borderId="60" xfId="5" applyFont="1" applyFill="1" applyBorder="1" applyAlignment="1">
      <alignment vertical="center"/>
    </xf>
    <xf numFmtId="0" fontId="10" fillId="0" borderId="61" xfId="5" applyFont="1" applyFill="1" applyBorder="1" applyAlignment="1">
      <alignment vertical="center"/>
    </xf>
    <xf numFmtId="49" fontId="10" fillId="0" borderId="62" xfId="5" applyNumberFormat="1" applyFont="1" applyFill="1" applyBorder="1" applyAlignment="1">
      <alignment horizontal="center" vertical="center"/>
    </xf>
    <xf numFmtId="0" fontId="10" fillId="0" borderId="63" xfId="5" applyFont="1" applyFill="1" applyBorder="1" applyAlignment="1">
      <alignment vertical="center"/>
    </xf>
    <xf numFmtId="49" fontId="10" fillId="0" borderId="64" xfId="5" applyNumberFormat="1" applyFont="1" applyFill="1" applyBorder="1" applyAlignment="1">
      <alignment horizontal="center" vertical="center"/>
    </xf>
    <xf numFmtId="0" fontId="37" fillId="0" borderId="65" xfId="5" applyFont="1" applyFill="1" applyBorder="1" applyAlignment="1">
      <alignment vertical="center"/>
    </xf>
    <xf numFmtId="0" fontId="10" fillId="0" borderId="66" xfId="5" applyFont="1" applyFill="1" applyBorder="1" applyAlignment="1">
      <alignment vertical="center"/>
    </xf>
    <xf numFmtId="49" fontId="10" fillId="0" borderId="67" xfId="5" applyNumberFormat="1" applyFont="1" applyFill="1" applyBorder="1" applyAlignment="1">
      <alignment horizontal="center" vertical="center"/>
    </xf>
    <xf numFmtId="0" fontId="37" fillId="0" borderId="68" xfId="5" applyFont="1" applyFill="1" applyBorder="1" applyAlignment="1">
      <alignment vertical="center"/>
    </xf>
    <xf numFmtId="49" fontId="10" fillId="0" borderId="69" xfId="5" applyNumberFormat="1" applyFont="1" applyFill="1" applyBorder="1" applyAlignment="1">
      <alignment horizontal="center" vertical="center"/>
    </xf>
    <xf numFmtId="0" fontId="38" fillId="0" borderId="70" xfId="5" applyFont="1" applyFill="1" applyBorder="1" applyAlignment="1">
      <alignment vertical="center"/>
    </xf>
    <xf numFmtId="0" fontId="40" fillId="0" borderId="0" xfId="5" applyFont="1" applyFill="1" applyBorder="1" applyAlignment="1">
      <alignment vertical="center"/>
    </xf>
    <xf numFmtId="49" fontId="40" fillId="0" borderId="3" xfId="5" applyNumberFormat="1" applyFont="1" applyFill="1" applyBorder="1" applyAlignment="1">
      <alignment horizontal="center" vertical="center"/>
    </xf>
    <xf numFmtId="0" fontId="41" fillId="0" borderId="59" xfId="5" applyFont="1" applyFill="1" applyBorder="1" applyAlignment="1">
      <alignment vertical="center"/>
    </xf>
    <xf numFmtId="177" fontId="37" fillId="0" borderId="28" xfId="5" applyNumberFormat="1" applyFont="1" applyFill="1" applyBorder="1" applyAlignment="1">
      <alignment horizontal="left" vertical="center"/>
    </xf>
    <xf numFmtId="49" fontId="10" fillId="0" borderId="71" xfId="5" applyNumberFormat="1" applyFont="1" applyFill="1" applyBorder="1" applyAlignment="1">
      <alignment horizontal="center" vertical="center"/>
    </xf>
    <xf numFmtId="0" fontId="37" fillId="0" borderId="68" xfId="5" applyFont="1" applyFill="1" applyBorder="1" applyAlignment="1">
      <alignment horizontal="right" vertical="center"/>
    </xf>
    <xf numFmtId="0" fontId="36" fillId="0" borderId="32" xfId="5" applyFont="1" applyFill="1" applyBorder="1" applyAlignment="1">
      <alignment vertical="center"/>
    </xf>
    <xf numFmtId="49" fontId="10" fillId="0" borderId="72" xfId="5" applyNumberFormat="1" applyFont="1" applyFill="1" applyBorder="1" applyAlignment="1">
      <alignment horizontal="center" vertical="center"/>
    </xf>
    <xf numFmtId="0" fontId="37" fillId="0" borderId="73" xfId="5" applyFont="1" applyFill="1" applyBorder="1" applyAlignment="1">
      <alignment vertical="center"/>
    </xf>
    <xf numFmtId="0" fontId="10" fillId="0" borderId="0" xfId="5" applyFont="1" applyFill="1" applyBorder="1" applyAlignment="1">
      <alignment horizontal="center" vertical="center"/>
    </xf>
    <xf numFmtId="0" fontId="37" fillId="0" borderId="28" xfId="5" applyFont="1" applyFill="1" applyBorder="1" applyAlignment="1">
      <alignment vertical="center"/>
    </xf>
    <xf numFmtId="0" fontId="36" fillId="0" borderId="74" xfId="5" applyFont="1" applyFill="1" applyBorder="1" applyAlignment="1">
      <alignment vertical="center"/>
    </xf>
    <xf numFmtId="0" fontId="38" fillId="0" borderId="75" xfId="5" applyFont="1" applyFill="1" applyBorder="1" applyAlignment="1">
      <alignment vertical="center"/>
    </xf>
    <xf numFmtId="0" fontId="10" fillId="0" borderId="7" xfId="5" applyFont="1" applyFill="1" applyBorder="1" applyAlignment="1">
      <alignment vertical="center"/>
    </xf>
    <xf numFmtId="49" fontId="10" fillId="0" borderId="13" xfId="5" applyNumberFormat="1" applyFont="1" applyFill="1" applyBorder="1" applyAlignment="1">
      <alignment horizontal="center" vertical="center"/>
    </xf>
    <xf numFmtId="49" fontId="10" fillId="0" borderId="76" xfId="5" applyNumberFormat="1" applyFont="1" applyFill="1" applyBorder="1" applyAlignment="1">
      <alignment horizontal="center" vertical="center"/>
    </xf>
    <xf numFmtId="49" fontId="10" fillId="0" borderId="77" xfId="5" applyNumberFormat="1" applyFont="1" applyFill="1" applyBorder="1" applyAlignment="1">
      <alignment horizontal="center" vertical="center"/>
    </xf>
    <xf numFmtId="0" fontId="37" fillId="0" borderId="78" xfId="5" applyFont="1" applyFill="1" applyBorder="1" applyAlignment="1">
      <alignment vertical="center"/>
    </xf>
    <xf numFmtId="0" fontId="39" fillId="0" borderId="0" xfId="5" applyFont="1" applyFill="1" applyBorder="1" applyAlignment="1">
      <alignment vertical="center"/>
    </xf>
    <xf numFmtId="49" fontId="10" fillId="0" borderId="79" xfId="5" applyNumberFormat="1" applyFont="1" applyFill="1" applyBorder="1" applyAlignment="1">
      <alignment horizontal="center" vertical="center"/>
    </xf>
    <xf numFmtId="0" fontId="37" fillId="0" borderId="80" xfId="5" applyFont="1" applyFill="1" applyBorder="1" applyAlignment="1">
      <alignment vertical="center"/>
    </xf>
    <xf numFmtId="49" fontId="10" fillId="0" borderId="81" xfId="5" applyNumberFormat="1" applyFont="1" applyFill="1" applyBorder="1" applyAlignment="1">
      <alignment horizontal="center" vertical="center"/>
    </xf>
    <xf numFmtId="0" fontId="10" fillId="0" borderId="43" xfId="5" applyFont="1" applyFill="1" applyBorder="1"/>
    <xf numFmtId="49" fontId="10" fillId="0" borderId="82" xfId="5" applyNumberFormat="1" applyFont="1" applyFill="1" applyBorder="1" applyAlignment="1">
      <alignment horizontal="center" vertical="center"/>
    </xf>
    <xf numFmtId="49" fontId="10" fillId="0" borderId="83" xfId="5" applyNumberFormat="1" applyFont="1" applyFill="1" applyBorder="1" applyAlignment="1">
      <alignment horizontal="center" vertical="center"/>
    </xf>
    <xf numFmtId="0" fontId="10" fillId="0" borderId="50" xfId="5" applyFont="1" applyFill="1" applyBorder="1"/>
    <xf numFmtId="0" fontId="10" fillId="0" borderId="81" xfId="5" applyFont="1" applyFill="1" applyBorder="1"/>
    <xf numFmtId="0" fontId="37" fillId="0" borderId="59" xfId="5" applyFont="1" applyFill="1" applyBorder="1" applyAlignment="1">
      <alignment horizontal="right" vertical="center"/>
    </xf>
    <xf numFmtId="0" fontId="39" fillId="0" borderId="84" xfId="5" applyFont="1" applyFill="1" applyBorder="1" applyAlignment="1">
      <alignment vertical="center"/>
    </xf>
    <xf numFmtId="49" fontId="10" fillId="0" borderId="85" xfId="5" applyNumberFormat="1" applyFont="1" applyFill="1" applyBorder="1" applyAlignment="1">
      <alignment horizontal="center" vertical="center"/>
    </xf>
    <xf numFmtId="0" fontId="37" fillId="0" borderId="86" xfId="5" applyFont="1" applyFill="1" applyBorder="1" applyAlignment="1">
      <alignment vertical="center"/>
    </xf>
    <xf numFmtId="49" fontId="10" fillId="0" borderId="87" xfId="5" applyNumberFormat="1" applyFont="1" applyFill="1" applyBorder="1" applyAlignment="1">
      <alignment horizontal="center" vertical="center"/>
    </xf>
    <xf numFmtId="0" fontId="37" fillId="0" borderId="88" xfId="5" applyFont="1" applyFill="1" applyBorder="1" applyAlignment="1">
      <alignment vertical="center"/>
    </xf>
    <xf numFmtId="178" fontId="35" fillId="0" borderId="0" xfId="5" applyNumberFormat="1" applyFont="1" applyFill="1" applyBorder="1" applyAlignment="1">
      <alignment horizontal="center"/>
    </xf>
    <xf numFmtId="0" fontId="10" fillId="0" borderId="25" xfId="5" applyFont="1" applyFill="1" applyBorder="1" applyAlignment="1">
      <alignment vertical="center"/>
    </xf>
    <xf numFmtId="0" fontId="39" fillId="0" borderId="89" xfId="5" applyFont="1" applyFill="1" applyBorder="1" applyAlignment="1">
      <alignment vertical="center"/>
    </xf>
    <xf numFmtId="49" fontId="10" fillId="0" borderId="90" xfId="5" applyNumberFormat="1" applyFont="1" applyFill="1" applyBorder="1" applyAlignment="1">
      <alignment horizontal="center" vertical="center"/>
    </xf>
    <xf numFmtId="0" fontId="37" fillId="0" borderId="91" xfId="5" applyFont="1" applyFill="1" applyBorder="1" applyAlignment="1">
      <alignment vertical="center"/>
    </xf>
    <xf numFmtId="0" fontId="36" fillId="0" borderId="84" xfId="5" applyFont="1" applyFill="1" applyBorder="1" applyAlignment="1">
      <alignment vertical="center"/>
    </xf>
    <xf numFmtId="0" fontId="10" fillId="0" borderId="66" xfId="5" applyFont="1" applyFill="1" applyBorder="1"/>
    <xf numFmtId="0" fontId="10" fillId="0" borderId="92" xfId="5" applyFont="1" applyFill="1" applyBorder="1" applyAlignment="1">
      <alignment vertical="center"/>
    </xf>
    <xf numFmtId="0" fontId="10" fillId="0" borderId="51" xfId="5" applyFont="1" applyFill="1" applyBorder="1"/>
    <xf numFmtId="0" fontId="10" fillId="0" borderId="77" xfId="5" applyFont="1" applyFill="1" applyBorder="1"/>
    <xf numFmtId="0" fontId="39" fillId="0" borderId="93" xfId="5" applyFont="1" applyFill="1" applyBorder="1" applyAlignment="1">
      <alignment vertical="center"/>
    </xf>
    <xf numFmtId="0" fontId="10" fillId="0" borderId="94" xfId="5" applyFont="1" applyFill="1" applyBorder="1" applyAlignment="1">
      <alignment vertical="center"/>
    </xf>
    <xf numFmtId="0" fontId="10" fillId="0" borderId="7" xfId="5" applyFont="1" applyFill="1" applyBorder="1"/>
    <xf numFmtId="177" fontId="10" fillId="0" borderId="0" xfId="5" applyNumberFormat="1" applyFont="1" applyFill="1" applyBorder="1" applyAlignment="1">
      <alignment horizontal="center" vertical="center"/>
    </xf>
    <xf numFmtId="0" fontId="37" fillId="0" borderId="95" xfId="5" applyFont="1" applyFill="1" applyBorder="1" applyAlignment="1">
      <alignment vertical="center"/>
    </xf>
    <xf numFmtId="0" fontId="10" fillId="0" borderId="92" xfId="5" applyFont="1" applyFill="1" applyBorder="1"/>
    <xf numFmtId="0" fontId="36" fillId="0" borderId="96" xfId="5" applyFont="1" applyFill="1" applyBorder="1" applyAlignment="1">
      <alignment vertical="center"/>
    </xf>
    <xf numFmtId="0" fontId="10" fillId="0" borderId="97" xfId="5" applyFont="1" applyFill="1" applyBorder="1" applyAlignment="1">
      <alignment vertical="center"/>
    </xf>
    <xf numFmtId="0" fontId="10" fillId="0" borderId="56" xfId="5" applyFont="1" applyFill="1" applyBorder="1" applyAlignment="1">
      <alignment horizontal="center" vertical="center"/>
    </xf>
    <xf numFmtId="0" fontId="37" fillId="0" borderId="0" xfId="5" applyFont="1" applyFill="1" applyBorder="1" applyAlignment="1">
      <alignment vertical="center"/>
    </xf>
    <xf numFmtId="0" fontId="38" fillId="0" borderId="98" xfId="5" applyFont="1" applyFill="1" applyBorder="1" applyAlignment="1">
      <alignment vertical="center"/>
    </xf>
    <xf numFmtId="0" fontId="10" fillId="0" borderId="99" xfId="5" applyFont="1" applyFill="1" applyBorder="1"/>
    <xf numFmtId="0" fontId="9" fillId="0" borderId="0" xfId="5" applyFont="1" applyFill="1" applyBorder="1"/>
    <xf numFmtId="0" fontId="35" fillId="0" borderId="0" xfId="5" applyFont="1" applyFill="1" applyAlignment="1">
      <alignment vertical="center"/>
    </xf>
    <xf numFmtId="0" fontId="7" fillId="0" borderId="31" xfId="1" applyFont="1" applyFill="1" applyBorder="1">
      <alignment vertical="center"/>
    </xf>
    <xf numFmtId="49" fontId="37" fillId="8" borderId="131" xfId="1" applyNumberFormat="1" applyFont="1" applyFill="1" applyBorder="1" applyAlignment="1">
      <alignment vertical="center"/>
    </xf>
    <xf numFmtId="0" fontId="31" fillId="0" borderId="131" xfId="1" applyFont="1" applyFill="1" applyBorder="1" applyAlignment="1">
      <alignment vertical="center"/>
    </xf>
    <xf numFmtId="0" fontId="10" fillId="8" borderId="131" xfId="1" applyFont="1" applyFill="1" applyBorder="1" applyAlignment="1">
      <alignment vertical="center"/>
    </xf>
    <xf numFmtId="0" fontId="53" fillId="8" borderId="2" xfId="1" applyFont="1" applyFill="1" applyBorder="1" applyAlignment="1">
      <alignment vertical="center"/>
    </xf>
    <xf numFmtId="0" fontId="5" fillId="5" borderId="6" xfId="0" applyNumberFormat="1" applyFont="1" applyFill="1" applyBorder="1" applyAlignment="1">
      <alignment horizontal="center" vertical="center" shrinkToFit="1"/>
    </xf>
    <xf numFmtId="0" fontId="56" fillId="0" borderId="15" xfId="3" applyFont="1" applyFill="1" applyBorder="1" applyAlignment="1">
      <alignment horizontal="left" vertical="top" wrapText="1"/>
    </xf>
    <xf numFmtId="0" fontId="20" fillId="5" borderId="15" xfId="3" applyFont="1" applyFill="1" applyBorder="1" applyAlignment="1">
      <alignment horizontal="left" vertical="top"/>
    </xf>
    <xf numFmtId="176" fontId="18" fillId="0" borderId="5" xfId="3" applyNumberFormat="1" applyFont="1" applyFill="1" applyBorder="1" applyAlignment="1">
      <alignment vertical="top" textRotation="255" wrapText="1"/>
    </xf>
    <xf numFmtId="176" fontId="26" fillId="0" borderId="17" xfId="3" applyNumberFormat="1" applyFont="1" applyFill="1" applyBorder="1" applyAlignment="1">
      <alignment horizontal="center" vertical="center" wrapText="1"/>
    </xf>
    <xf numFmtId="176" fontId="26" fillId="0" borderId="118" xfId="3" applyNumberFormat="1" applyFont="1" applyFill="1" applyBorder="1" applyAlignment="1">
      <alignment horizontal="center" vertical="center" wrapText="1"/>
    </xf>
    <xf numFmtId="0" fontId="20" fillId="0" borderId="117" xfId="3" applyFont="1" applyFill="1" applyBorder="1" applyAlignment="1">
      <alignment horizontal="left" vertical="top" wrapText="1"/>
    </xf>
    <xf numFmtId="176" fontId="19" fillId="0" borderId="4" xfId="3" applyNumberFormat="1" applyFont="1" applyFill="1" applyBorder="1" applyAlignment="1">
      <alignment vertical="top" wrapText="1"/>
    </xf>
    <xf numFmtId="176" fontId="20" fillId="0" borderId="16" xfId="3" applyNumberFormat="1" applyFont="1" applyFill="1" applyBorder="1" applyAlignment="1">
      <alignment horizontal="left" vertical="top" wrapText="1"/>
    </xf>
    <xf numFmtId="176" fontId="20" fillId="0" borderId="133" xfId="3" applyNumberFormat="1" applyFont="1" applyFill="1" applyBorder="1" applyAlignment="1">
      <alignment horizontal="left" vertical="top" wrapText="1"/>
    </xf>
    <xf numFmtId="176" fontId="20" fillId="0" borderId="117" xfId="3" applyNumberFormat="1" applyFont="1" applyFill="1" applyBorder="1" applyAlignment="1">
      <alignment horizontal="left" vertical="top" wrapText="1"/>
    </xf>
    <xf numFmtId="0" fontId="14" fillId="3" borderId="136" xfId="0" applyFont="1" applyFill="1" applyBorder="1" applyAlignment="1" applyProtection="1">
      <alignment horizontal="center" vertical="center" wrapText="1"/>
    </xf>
    <xf numFmtId="0" fontId="19" fillId="12" borderId="138" xfId="0" applyFont="1" applyFill="1" applyBorder="1" applyAlignment="1">
      <alignment vertical="center" wrapText="1"/>
    </xf>
    <xf numFmtId="0" fontId="19" fillId="12" borderId="139" xfId="0" applyFont="1" applyFill="1" applyBorder="1" applyAlignment="1">
      <alignment vertical="center" wrapText="1"/>
    </xf>
    <xf numFmtId="0" fontId="19" fillId="2" borderId="138" xfId="0" applyFont="1" applyFill="1" applyBorder="1" applyAlignment="1">
      <alignment vertical="center" wrapText="1"/>
    </xf>
    <xf numFmtId="0" fontId="19" fillId="2" borderId="139" xfId="0" applyFont="1" applyFill="1" applyBorder="1" applyAlignment="1">
      <alignment vertical="center" wrapText="1"/>
    </xf>
    <xf numFmtId="0" fontId="19" fillId="0" borderId="138" xfId="0" applyFont="1" applyFill="1" applyBorder="1" applyAlignment="1">
      <alignment vertical="center" wrapText="1"/>
    </xf>
    <xf numFmtId="0" fontId="19" fillId="0" borderId="139" xfId="0" applyFont="1" applyFill="1" applyBorder="1" applyAlignment="1">
      <alignment vertical="center" wrapText="1"/>
    </xf>
    <xf numFmtId="49" fontId="19" fillId="2" borderId="138" xfId="0" applyNumberFormat="1" applyFont="1" applyFill="1" applyBorder="1" applyAlignment="1">
      <alignment horizontal="center" vertical="center" wrapText="1" shrinkToFit="1"/>
    </xf>
    <xf numFmtId="49" fontId="19" fillId="2" borderId="139" xfId="0" applyNumberFormat="1" applyFont="1" applyFill="1" applyBorder="1" applyAlignment="1">
      <alignment horizontal="center" vertical="center" wrapText="1" shrinkToFit="1"/>
    </xf>
    <xf numFmtId="0" fontId="5" fillId="0" borderId="138" xfId="0" applyFont="1" applyFill="1" applyBorder="1" applyAlignment="1">
      <alignment horizontal="center" vertical="center" wrapText="1"/>
    </xf>
    <xf numFmtId="0" fontId="5" fillId="0" borderId="139" xfId="0" applyFont="1" applyFill="1" applyBorder="1" applyAlignment="1">
      <alignment horizontal="center" vertical="center" wrapText="1"/>
    </xf>
    <xf numFmtId="49" fontId="30" fillId="0" borderId="138" xfId="0" applyNumberFormat="1" applyFont="1" applyFill="1" applyBorder="1" applyAlignment="1">
      <alignment horizontal="center" vertical="center" shrinkToFit="1"/>
    </xf>
    <xf numFmtId="49" fontId="30" fillId="0" borderId="139" xfId="0" applyNumberFormat="1" applyFont="1" applyFill="1" applyBorder="1" applyAlignment="1">
      <alignment horizontal="center" vertical="center" shrinkToFit="1"/>
    </xf>
    <xf numFmtId="49" fontId="5" fillId="0" borderId="138" xfId="0" applyNumberFormat="1" applyFont="1" applyFill="1" applyBorder="1" applyAlignment="1">
      <alignment horizontal="center" vertical="center" shrinkToFit="1"/>
    </xf>
    <xf numFmtId="49" fontId="5" fillId="0" borderId="139" xfId="0" applyNumberFormat="1" applyFont="1" applyFill="1" applyBorder="1" applyAlignment="1">
      <alignment horizontal="center" vertical="center" shrinkToFit="1"/>
    </xf>
    <xf numFmtId="0" fontId="19" fillId="0" borderId="138" xfId="0" applyFont="1" applyFill="1" applyBorder="1" applyAlignment="1">
      <alignment horizontal="center" vertical="center" wrapText="1"/>
    </xf>
    <xf numFmtId="0" fontId="19" fillId="0" borderId="139" xfId="0" applyFont="1" applyFill="1" applyBorder="1" applyAlignment="1">
      <alignment horizontal="center" vertical="center" wrapText="1"/>
    </xf>
    <xf numFmtId="0" fontId="19" fillId="2" borderId="138" xfId="0" applyFont="1" applyFill="1" applyBorder="1" applyAlignment="1">
      <alignment horizontal="center" vertical="center" wrapText="1"/>
    </xf>
    <xf numFmtId="0" fontId="19" fillId="2" borderId="139" xfId="0" applyFont="1" applyFill="1" applyBorder="1" applyAlignment="1">
      <alignment horizontal="center" vertical="center" wrapText="1"/>
    </xf>
    <xf numFmtId="0" fontId="19" fillId="12" borderId="138" xfId="0" applyFont="1" applyFill="1" applyBorder="1" applyAlignment="1">
      <alignment horizontal="center" vertical="center" wrapText="1"/>
    </xf>
    <xf numFmtId="0" fontId="19" fillId="12" borderId="139" xfId="0" applyFont="1" applyFill="1" applyBorder="1" applyAlignment="1">
      <alignment horizontal="center" vertical="center" wrapText="1"/>
    </xf>
    <xf numFmtId="0" fontId="19" fillId="6" borderId="138" xfId="0" applyFont="1" applyFill="1" applyBorder="1" applyAlignment="1">
      <alignment horizontal="center" vertical="center" wrapText="1"/>
    </xf>
    <xf numFmtId="0" fontId="19" fillId="6" borderId="139" xfId="0" applyFont="1" applyFill="1" applyBorder="1" applyAlignment="1">
      <alignment horizontal="center" vertical="center" wrapText="1"/>
    </xf>
    <xf numFmtId="0" fontId="19" fillId="5" borderId="138" xfId="0" applyFont="1" applyFill="1" applyBorder="1" applyAlignment="1">
      <alignment horizontal="center" vertical="center" wrapText="1"/>
    </xf>
    <xf numFmtId="0" fontId="19" fillId="5" borderId="139" xfId="0" applyFont="1" applyFill="1" applyBorder="1" applyAlignment="1">
      <alignment horizontal="center" vertical="center" wrapText="1"/>
    </xf>
    <xf numFmtId="0" fontId="8" fillId="0" borderId="138" xfId="0" applyFont="1" applyFill="1" applyBorder="1" applyAlignment="1">
      <alignment horizontal="center" vertical="center" wrapText="1"/>
    </xf>
    <xf numFmtId="0" fontId="8" fillId="0" borderId="139" xfId="0" applyFont="1" applyFill="1" applyBorder="1" applyAlignment="1">
      <alignment horizontal="center" vertical="center" wrapText="1"/>
    </xf>
    <xf numFmtId="0" fontId="19" fillId="7" borderId="138" xfId="0" applyFont="1" applyFill="1" applyBorder="1" applyAlignment="1">
      <alignment horizontal="center" vertical="center" wrapText="1"/>
    </xf>
    <xf numFmtId="0" fontId="19" fillId="7" borderId="139" xfId="0" applyFont="1" applyFill="1" applyBorder="1" applyAlignment="1">
      <alignment horizontal="center" vertical="center" wrapText="1"/>
    </xf>
    <xf numFmtId="0" fontId="58" fillId="0" borderId="138" xfId="0" applyFont="1" applyFill="1" applyBorder="1" applyAlignment="1">
      <alignment horizontal="center" vertical="center" wrapText="1"/>
    </xf>
    <xf numFmtId="0" fontId="58" fillId="0" borderId="139" xfId="0" applyFont="1" applyFill="1" applyBorder="1" applyAlignment="1">
      <alignment horizontal="center" vertical="center" wrapText="1"/>
    </xf>
    <xf numFmtId="0" fontId="19" fillId="0" borderId="140" xfId="0" applyFont="1" applyFill="1" applyBorder="1" applyAlignment="1">
      <alignment horizontal="center" vertical="center" wrapText="1"/>
    </xf>
    <xf numFmtId="0" fontId="19" fillId="0" borderId="141" xfId="0" applyFont="1" applyFill="1" applyBorder="1" applyAlignment="1">
      <alignment horizontal="center" vertical="center" wrapText="1"/>
    </xf>
    <xf numFmtId="0" fontId="19" fillId="6" borderId="142" xfId="0" applyFont="1" applyFill="1" applyBorder="1" applyAlignment="1">
      <alignment horizontal="center" vertical="center" wrapText="1"/>
    </xf>
    <xf numFmtId="0" fontId="19" fillId="5" borderId="142" xfId="0" applyFont="1" applyFill="1" applyBorder="1" applyAlignment="1">
      <alignment horizontal="center" vertical="center" wrapText="1"/>
    </xf>
    <xf numFmtId="0" fontId="19" fillId="2" borderId="122" xfId="0" applyFont="1" applyFill="1" applyBorder="1" applyAlignment="1">
      <alignment horizontal="center" vertical="center" wrapText="1"/>
    </xf>
    <xf numFmtId="0" fontId="19" fillId="2" borderId="18" xfId="0" applyFont="1" applyFill="1" applyBorder="1" applyAlignment="1">
      <alignment horizontal="center" vertical="center" wrapText="1"/>
    </xf>
    <xf numFmtId="0" fontId="37" fillId="8" borderId="143" xfId="1" applyFont="1" applyFill="1" applyBorder="1" applyAlignment="1">
      <alignment vertical="center"/>
    </xf>
    <xf numFmtId="0" fontId="37" fillId="8" borderId="144" xfId="1" applyFont="1" applyFill="1" applyBorder="1" applyAlignment="1">
      <alignment vertical="center"/>
    </xf>
    <xf numFmtId="0" fontId="45" fillId="9" borderId="145" xfId="1" applyFont="1" applyFill="1" applyBorder="1" applyAlignment="1">
      <alignment vertical="center"/>
    </xf>
    <xf numFmtId="49" fontId="47" fillId="9" borderId="132" xfId="1" applyNumberFormat="1" applyFont="1" applyFill="1" applyBorder="1" applyAlignment="1">
      <alignment horizontal="center" vertical="center"/>
    </xf>
    <xf numFmtId="0" fontId="47" fillId="9" borderId="132" xfId="1" applyFont="1" applyFill="1" applyBorder="1" applyAlignment="1">
      <alignment vertical="center"/>
    </xf>
    <xf numFmtId="49" fontId="45" fillId="9" borderId="146" xfId="1" applyNumberFormat="1" applyFont="1" applyFill="1" applyBorder="1" applyAlignment="1">
      <alignment horizontal="center" vertical="center"/>
    </xf>
    <xf numFmtId="0" fontId="46" fillId="9" borderId="146" xfId="1" applyFont="1" applyFill="1" applyBorder="1" applyAlignment="1">
      <alignment vertical="center"/>
    </xf>
    <xf numFmtId="0" fontId="45" fillId="9" borderId="146" xfId="1" applyFont="1" applyFill="1" applyBorder="1" applyAlignment="1">
      <alignment vertical="center"/>
    </xf>
    <xf numFmtId="0" fontId="20" fillId="0" borderId="14" xfId="3" applyFont="1" applyFill="1" applyBorder="1" applyAlignment="1">
      <alignment horizontal="left" vertical="center" wrapText="1"/>
    </xf>
    <xf numFmtId="0" fontId="60" fillId="12" borderId="147" xfId="3" applyFont="1" applyFill="1" applyBorder="1" applyAlignment="1">
      <alignment vertical="center"/>
    </xf>
    <xf numFmtId="0" fontId="60" fillId="12" borderId="128" xfId="3" applyFont="1" applyFill="1" applyBorder="1" applyAlignment="1">
      <alignment vertical="center"/>
    </xf>
    <xf numFmtId="0" fontId="60" fillId="12" borderId="148" xfId="3" applyFont="1" applyFill="1" applyBorder="1" applyAlignment="1">
      <alignment vertical="center"/>
    </xf>
    <xf numFmtId="0" fontId="60" fillId="12" borderId="149" xfId="3" applyFont="1" applyFill="1" applyBorder="1" applyAlignment="1">
      <alignment vertical="center"/>
    </xf>
    <xf numFmtId="0" fontId="60" fillId="12" borderId="1" xfId="3" applyFont="1" applyFill="1" applyBorder="1" applyAlignment="1">
      <alignment vertical="center"/>
    </xf>
    <xf numFmtId="0" fontId="60" fillId="12" borderId="0" xfId="3" applyFont="1" applyFill="1" applyBorder="1" applyAlignment="1">
      <alignment vertical="center"/>
    </xf>
    <xf numFmtId="176" fontId="20" fillId="0" borderId="117" xfId="3" quotePrefix="1" applyNumberFormat="1" applyFont="1" applyFill="1" applyBorder="1" applyAlignment="1">
      <alignment horizontal="left" vertical="top" wrapText="1"/>
    </xf>
    <xf numFmtId="0" fontId="20" fillId="5" borderId="147" xfId="3" applyFont="1" applyFill="1" applyBorder="1" applyAlignment="1">
      <alignment horizontal="left" vertical="top"/>
    </xf>
    <xf numFmtId="0" fontId="20" fillId="5" borderId="128" xfId="3" applyFont="1" applyFill="1" applyBorder="1" applyAlignment="1">
      <alignment horizontal="left" vertical="top"/>
    </xf>
    <xf numFmtId="0" fontId="27" fillId="5" borderId="128" xfId="2" applyFont="1" applyFill="1" applyBorder="1" applyAlignment="1"/>
    <xf numFmtId="0" fontId="27" fillId="4" borderId="128" xfId="2" applyFont="1" applyFill="1" applyBorder="1" applyAlignment="1"/>
    <xf numFmtId="0" fontId="20" fillId="5" borderId="1" xfId="3" applyFont="1" applyFill="1" applyBorder="1" applyAlignment="1">
      <alignment horizontal="left" vertical="top"/>
    </xf>
    <xf numFmtId="0" fontId="20" fillId="5" borderId="0" xfId="3" applyFont="1" applyFill="1" applyBorder="1" applyAlignment="1">
      <alignment horizontal="left" vertical="top"/>
    </xf>
    <xf numFmtId="0" fontId="27" fillId="5" borderId="0" xfId="2" applyFont="1" applyFill="1" applyBorder="1" applyAlignment="1"/>
    <xf numFmtId="0" fontId="27" fillId="4" borderId="0" xfId="2" applyFont="1" applyFill="1" applyBorder="1" applyAlignment="1"/>
    <xf numFmtId="0" fontId="19" fillId="0" borderId="150" xfId="0" applyFont="1" applyFill="1" applyBorder="1" applyAlignment="1">
      <alignment horizontal="center" vertical="center" wrapText="1"/>
    </xf>
    <xf numFmtId="0" fontId="19" fillId="0" borderId="151" xfId="0" applyFont="1" applyFill="1" applyBorder="1" applyAlignment="1">
      <alignment horizontal="center" vertical="center" wrapText="1"/>
    </xf>
    <xf numFmtId="0" fontId="5" fillId="0" borderId="122" xfId="0" applyFont="1" applyFill="1" applyBorder="1" applyAlignment="1">
      <alignment horizontal="center" vertical="center" wrapText="1"/>
    </xf>
    <xf numFmtId="0" fontId="19" fillId="6" borderId="123" xfId="0" applyFont="1" applyFill="1" applyBorder="1" applyAlignment="1">
      <alignment horizontal="center" vertical="center" wrapText="1"/>
    </xf>
    <xf numFmtId="0" fontId="10" fillId="6" borderId="6" xfId="0" applyFont="1" applyFill="1" applyBorder="1" applyAlignment="1" applyProtection="1">
      <alignment horizontal="left" vertical="top" wrapText="1"/>
    </xf>
    <xf numFmtId="0" fontId="19" fillId="5" borderId="18" xfId="0" applyFont="1" applyFill="1" applyBorder="1" applyAlignment="1">
      <alignment horizontal="center" vertical="center" wrapText="1"/>
    </xf>
    <xf numFmtId="0" fontId="19" fillId="5" borderId="122" xfId="0" applyFont="1" applyFill="1" applyBorder="1" applyAlignment="1">
      <alignment horizontal="center" vertical="center" wrapText="1"/>
    </xf>
    <xf numFmtId="0" fontId="19" fillId="0" borderId="18" xfId="0" applyFont="1" applyFill="1" applyBorder="1" applyAlignment="1">
      <alignment horizontal="center" vertical="center" wrapText="1"/>
    </xf>
    <xf numFmtId="0" fontId="19" fillId="0" borderId="122" xfId="0" applyFont="1" applyFill="1" applyBorder="1" applyAlignment="1">
      <alignment horizontal="center" vertical="center" wrapText="1"/>
    </xf>
    <xf numFmtId="0" fontId="19" fillId="6" borderId="18" xfId="0" applyFont="1" applyFill="1" applyBorder="1" applyAlignment="1">
      <alignment horizontal="center" vertical="center" wrapText="1"/>
    </xf>
    <xf numFmtId="0" fontId="19" fillId="6" borderId="122" xfId="0" applyFont="1" applyFill="1" applyBorder="1" applyAlignment="1">
      <alignment horizontal="center" vertical="center" wrapText="1"/>
    </xf>
    <xf numFmtId="0" fontId="20" fillId="0" borderId="15" xfId="3" applyFont="1" applyFill="1" applyBorder="1" applyAlignment="1">
      <alignment horizontal="left" vertical="center" wrapText="1"/>
    </xf>
    <xf numFmtId="176" fontId="20" fillId="0" borderId="16" xfId="3" applyNumberFormat="1" applyFont="1" applyFill="1" applyBorder="1" applyAlignment="1">
      <alignment horizontal="left" vertical="center" wrapText="1"/>
    </xf>
    <xf numFmtId="176" fontId="26" fillId="0" borderId="16" xfId="3" applyNumberFormat="1" applyFont="1" applyFill="1" applyBorder="1" applyAlignment="1">
      <alignment horizontal="left" vertical="center" wrapText="1"/>
    </xf>
    <xf numFmtId="0" fontId="5" fillId="14" borderId="6" xfId="0" applyFont="1" applyFill="1" applyBorder="1" applyAlignment="1">
      <alignment vertical="center" wrapText="1"/>
    </xf>
    <xf numFmtId="0" fontId="5" fillId="14" borderId="6" xfId="0" applyFont="1" applyFill="1" applyBorder="1" applyAlignment="1">
      <alignment horizontal="center" vertical="center" shrinkToFit="1"/>
    </xf>
    <xf numFmtId="176" fontId="5" fillId="14" borderId="6" xfId="0" applyNumberFormat="1" applyFont="1" applyFill="1" applyBorder="1" applyAlignment="1">
      <alignment horizontal="center" vertical="center" shrinkToFit="1"/>
    </xf>
    <xf numFmtId="49" fontId="5" fillId="14" borderId="6" xfId="0" applyNumberFormat="1" applyFont="1" applyFill="1" applyBorder="1" applyAlignment="1">
      <alignment horizontal="center" vertical="center" shrinkToFit="1"/>
    </xf>
    <xf numFmtId="0" fontId="19" fillId="14" borderId="138" xfId="0" applyFont="1" applyFill="1" applyBorder="1" applyAlignment="1">
      <alignment horizontal="center" vertical="center" wrapText="1"/>
    </xf>
    <xf numFmtId="0" fontId="19" fillId="14" borderId="139" xfId="0" applyFont="1" applyFill="1" applyBorder="1" applyAlignment="1">
      <alignment horizontal="center" vertical="center" wrapText="1"/>
    </xf>
    <xf numFmtId="0" fontId="8" fillId="14" borderId="6" xfId="0" applyFont="1" applyFill="1" applyBorder="1" applyAlignment="1">
      <alignment vertical="center" wrapText="1"/>
    </xf>
    <xf numFmtId="0" fontId="4" fillId="14" borderId="6" xfId="0" applyFont="1" applyFill="1" applyBorder="1" applyAlignment="1">
      <alignment vertical="center" wrapText="1"/>
    </xf>
    <xf numFmtId="0" fontId="5" fillId="14" borderId="138" xfId="0" applyFont="1" applyFill="1" applyBorder="1" applyAlignment="1">
      <alignment horizontal="center" vertical="center" wrapText="1"/>
    </xf>
    <xf numFmtId="0" fontId="5" fillId="14" borderId="139" xfId="0" applyFont="1" applyFill="1" applyBorder="1" applyAlignment="1">
      <alignment horizontal="center" vertical="center" wrapText="1"/>
    </xf>
    <xf numFmtId="0" fontId="64" fillId="5" borderId="6" xfId="0" applyFont="1" applyFill="1" applyBorder="1" applyAlignment="1">
      <alignment vertical="center" wrapText="1"/>
    </xf>
    <xf numFmtId="49" fontId="64" fillId="5" borderId="6" xfId="0" applyNumberFormat="1" applyFont="1" applyFill="1" applyBorder="1" applyAlignment="1">
      <alignment horizontal="center" vertical="center" shrinkToFit="1"/>
    </xf>
    <xf numFmtId="176" fontId="64" fillId="0" borderId="6" xfId="0" applyNumberFormat="1" applyFont="1" applyFill="1" applyBorder="1" applyAlignment="1">
      <alignment horizontal="center" vertical="center" shrinkToFit="1"/>
    </xf>
    <xf numFmtId="49" fontId="64" fillId="0" borderId="6" xfId="0" applyNumberFormat="1" applyFont="1" applyFill="1" applyBorder="1" applyAlignment="1">
      <alignment horizontal="center" vertical="center" shrinkToFit="1"/>
    </xf>
    <xf numFmtId="0" fontId="64" fillId="0" borderId="0" xfId="0" applyFont="1" applyFill="1" applyBorder="1">
      <alignment vertical="center"/>
    </xf>
    <xf numFmtId="0" fontId="64" fillId="0" borderId="6" xfId="0" applyFont="1" applyFill="1" applyBorder="1" applyAlignment="1">
      <alignment horizontal="center" vertical="center" shrinkToFit="1"/>
    </xf>
    <xf numFmtId="0" fontId="65" fillId="2" borderId="138" xfId="0" applyFont="1" applyFill="1" applyBorder="1" applyAlignment="1">
      <alignment horizontal="center" vertical="center" wrapText="1"/>
    </xf>
    <xf numFmtId="0" fontId="65" fillId="2" borderId="139" xfId="0" applyFont="1" applyFill="1" applyBorder="1" applyAlignment="1">
      <alignment horizontal="center" vertical="center" wrapText="1"/>
    </xf>
    <xf numFmtId="0" fontId="65" fillId="0" borderId="138" xfId="0" applyFont="1" applyFill="1" applyBorder="1" applyAlignment="1">
      <alignment horizontal="center" vertical="center" wrapText="1"/>
    </xf>
    <xf numFmtId="0" fontId="65" fillId="0" borderId="139" xfId="0" applyFont="1" applyFill="1" applyBorder="1" applyAlignment="1">
      <alignment horizontal="center" vertical="center" wrapText="1"/>
    </xf>
    <xf numFmtId="0" fontId="20" fillId="13" borderId="116" xfId="3" applyFont="1" applyFill="1" applyBorder="1" applyAlignment="1">
      <alignment horizontal="left" vertical="top" wrapText="1"/>
    </xf>
    <xf numFmtId="0" fontId="20" fillId="13" borderId="119" xfId="3" applyFont="1" applyFill="1" applyBorder="1" applyAlignment="1">
      <alignment horizontal="left" vertical="top" wrapText="1"/>
    </xf>
    <xf numFmtId="176" fontId="26" fillId="13" borderId="118" xfId="3" applyNumberFormat="1" applyFont="1" applyFill="1" applyBorder="1" applyAlignment="1">
      <alignment horizontal="center" vertical="center" wrapText="1"/>
    </xf>
    <xf numFmtId="176" fontId="20" fillId="13" borderId="117" xfId="3" applyNumberFormat="1" applyFont="1" applyFill="1" applyBorder="1" applyAlignment="1">
      <alignment horizontal="left" vertical="top" wrapText="1"/>
    </xf>
    <xf numFmtId="176" fontId="26" fillId="13" borderId="117" xfId="3" applyNumberFormat="1" applyFont="1" applyFill="1" applyBorder="1" applyAlignment="1">
      <alignment horizontal="left" vertical="top" wrapText="1"/>
    </xf>
    <xf numFmtId="0" fontId="20" fillId="13" borderId="117" xfId="3" applyFont="1" applyFill="1" applyBorder="1" applyAlignment="1">
      <alignment horizontal="left" vertical="top" wrapText="1"/>
    </xf>
    <xf numFmtId="0" fontId="20" fillId="13" borderId="14" xfId="3" applyFont="1" applyFill="1" applyBorder="1" applyAlignment="1">
      <alignment horizontal="left" vertical="top" wrapText="1"/>
    </xf>
    <xf numFmtId="0" fontId="20" fillId="13" borderId="15" xfId="3" applyFont="1" applyFill="1" applyBorder="1" applyAlignment="1">
      <alignment horizontal="left" vertical="top" wrapText="1"/>
    </xf>
    <xf numFmtId="176" fontId="26" fillId="13" borderId="17" xfId="3" applyNumberFormat="1" applyFont="1" applyFill="1" applyBorder="1" applyAlignment="1">
      <alignment horizontal="center" vertical="center" wrapText="1"/>
    </xf>
    <xf numFmtId="176" fontId="20" fillId="13" borderId="16" xfId="3" applyNumberFormat="1" applyFont="1" applyFill="1" applyBorder="1" applyAlignment="1">
      <alignment horizontal="left" vertical="top" wrapText="1"/>
    </xf>
    <xf numFmtId="176" fontId="26" fillId="13" borderId="16" xfId="3" applyNumberFormat="1" applyFont="1" applyFill="1" applyBorder="1" applyAlignment="1">
      <alignment horizontal="left" vertical="top" wrapText="1"/>
    </xf>
    <xf numFmtId="0" fontId="20" fillId="13" borderId="17" xfId="3" applyFont="1" applyFill="1" applyBorder="1" applyAlignment="1">
      <alignment horizontal="left" vertical="top" wrapText="1"/>
    </xf>
    <xf numFmtId="0" fontId="20" fillId="13" borderId="120" xfId="3" applyFont="1" applyFill="1" applyBorder="1" applyAlignment="1">
      <alignment horizontal="left" vertical="top" wrapText="1"/>
    </xf>
    <xf numFmtId="176" fontId="19" fillId="0" borderId="0" xfId="3" applyNumberFormat="1" applyFont="1" applyFill="1" applyBorder="1" applyAlignment="1">
      <alignment vertical="top"/>
    </xf>
    <xf numFmtId="176" fontId="23" fillId="0" borderId="0" xfId="3" applyNumberFormat="1" applyFont="1" applyFill="1" applyBorder="1" applyAlignment="1">
      <alignment vertical="top"/>
    </xf>
    <xf numFmtId="176" fontId="20" fillId="0" borderId="0" xfId="3" applyNumberFormat="1" applyFont="1" applyFill="1" applyBorder="1" applyAlignment="1">
      <alignment horizontal="left" vertical="top" wrapText="1"/>
    </xf>
    <xf numFmtId="176" fontId="26" fillId="15" borderId="117" xfId="3" applyNumberFormat="1" applyFont="1" applyFill="1" applyBorder="1" applyAlignment="1">
      <alignment horizontal="left" vertical="top" wrapText="1"/>
    </xf>
    <xf numFmtId="176" fontId="20" fillId="0" borderId="118" xfId="3" applyNumberFormat="1" applyFont="1" applyFill="1" applyBorder="1" applyAlignment="1">
      <alignment horizontal="left" vertical="top" wrapText="1"/>
    </xf>
    <xf numFmtId="176" fontId="26" fillId="16" borderId="117" xfId="3" applyNumberFormat="1" applyFont="1" applyFill="1" applyBorder="1" applyAlignment="1">
      <alignment horizontal="left" vertical="top" wrapText="1"/>
    </xf>
    <xf numFmtId="176" fontId="26" fillId="16" borderId="16" xfId="3" applyNumberFormat="1" applyFont="1" applyFill="1" applyBorder="1" applyAlignment="1">
      <alignment horizontal="left" vertical="top" wrapText="1"/>
    </xf>
    <xf numFmtId="176" fontId="26" fillId="15" borderId="16" xfId="3" applyNumberFormat="1" applyFont="1" applyFill="1" applyBorder="1" applyAlignment="1">
      <alignment horizontal="left" vertical="top" wrapText="1"/>
    </xf>
    <xf numFmtId="0" fontId="64" fillId="6" borderId="6" xfId="0" applyFont="1" applyFill="1" applyBorder="1" applyAlignment="1">
      <alignment vertical="center" wrapText="1"/>
    </xf>
    <xf numFmtId="0" fontId="19" fillId="0" borderId="122" xfId="0" applyFont="1" applyFill="1" applyBorder="1" applyAlignment="1">
      <alignment horizontal="center" vertical="center" wrapText="1"/>
    </xf>
    <xf numFmtId="0" fontId="19" fillId="0" borderId="122" xfId="0" applyFont="1" applyFill="1" applyBorder="1" applyAlignment="1">
      <alignment horizontal="center" vertical="center" wrapText="1"/>
    </xf>
    <xf numFmtId="0" fontId="19" fillId="6" borderId="18" xfId="0" applyFont="1" applyFill="1" applyBorder="1" applyAlignment="1">
      <alignment horizontal="center" vertical="center" wrapText="1"/>
    </xf>
    <xf numFmtId="0" fontId="19" fillId="6" borderId="122" xfId="0" applyFont="1" applyFill="1" applyBorder="1" applyAlignment="1">
      <alignment horizontal="center" vertical="center" wrapText="1"/>
    </xf>
    <xf numFmtId="0" fontId="19" fillId="0" borderId="18" xfId="0" applyFont="1" applyFill="1" applyBorder="1" applyAlignment="1">
      <alignment vertical="center" wrapText="1"/>
    </xf>
    <xf numFmtId="0" fontId="19" fillId="0" borderId="122" xfId="0" applyFont="1" applyFill="1" applyBorder="1" applyAlignment="1">
      <alignment vertical="center" wrapText="1"/>
    </xf>
    <xf numFmtId="176" fontId="26" fillId="0" borderId="120" xfId="3" applyNumberFormat="1" applyFont="1" applyFill="1" applyBorder="1" applyAlignment="1">
      <alignment horizontal="center" vertical="center" wrapText="1"/>
    </xf>
    <xf numFmtId="176" fontId="20" fillId="0" borderId="125" xfId="3" applyNumberFormat="1" applyFont="1" applyFill="1" applyBorder="1" applyAlignment="1">
      <alignment horizontal="left" vertical="top" wrapText="1"/>
    </xf>
    <xf numFmtId="0" fontId="20" fillId="0" borderId="155" xfId="3" applyFont="1" applyFill="1" applyBorder="1" applyAlignment="1">
      <alignment horizontal="left" vertical="top" wrapText="1"/>
    </xf>
    <xf numFmtId="176" fontId="26" fillId="0" borderId="156" xfId="3" applyNumberFormat="1" applyFont="1" applyFill="1" applyBorder="1" applyAlignment="1">
      <alignment horizontal="center" vertical="center" wrapText="1"/>
    </xf>
    <xf numFmtId="176" fontId="20" fillId="0" borderId="154" xfId="3" applyNumberFormat="1" applyFont="1" applyFill="1" applyBorder="1" applyAlignment="1">
      <alignment horizontal="left" vertical="top" wrapText="1"/>
    </xf>
    <xf numFmtId="176" fontId="20" fillId="0" borderId="157" xfId="3" applyNumberFormat="1" applyFont="1" applyFill="1" applyBorder="1" applyAlignment="1">
      <alignment horizontal="left" vertical="top" wrapText="1"/>
    </xf>
    <xf numFmtId="0" fontId="20" fillId="0" borderId="129" xfId="3" applyFont="1" applyFill="1" applyBorder="1" applyAlignment="1">
      <alignment horizontal="left" vertical="top" wrapText="1"/>
    </xf>
    <xf numFmtId="0" fontId="20" fillId="0" borderId="158" xfId="3" applyFont="1" applyFill="1" applyBorder="1" applyAlignment="1">
      <alignment horizontal="left" vertical="top" wrapText="1"/>
    </xf>
    <xf numFmtId="0" fontId="66" fillId="0" borderId="0" xfId="3" applyFont="1" applyFill="1" applyBorder="1" applyAlignment="1">
      <alignment horizontal="left" vertical="top"/>
    </xf>
    <xf numFmtId="0" fontId="16" fillId="0" borderId="0" xfId="3" applyFont="1" applyFill="1" applyBorder="1" applyAlignment="1">
      <alignment horizontal="left" vertical="center"/>
    </xf>
    <xf numFmtId="176" fontId="26" fillId="0" borderId="0" xfId="3" applyNumberFormat="1" applyFont="1" applyFill="1" applyBorder="1" applyAlignment="1">
      <alignment horizontal="center" vertical="center" wrapText="1"/>
    </xf>
    <xf numFmtId="0" fontId="19" fillId="6" borderId="18" xfId="0" applyFont="1" applyFill="1" applyBorder="1" applyAlignment="1">
      <alignment horizontal="center" vertical="center" wrapText="1"/>
    </xf>
    <xf numFmtId="0" fontId="19" fillId="6" borderId="122" xfId="0" applyFont="1" applyFill="1" applyBorder="1" applyAlignment="1">
      <alignment horizontal="center" vertical="center" wrapText="1"/>
    </xf>
    <xf numFmtId="0" fontId="19" fillId="0" borderId="122" xfId="0" applyFont="1" applyFill="1" applyBorder="1" applyAlignment="1">
      <alignment horizontal="center" vertical="center" wrapText="1"/>
    </xf>
    <xf numFmtId="0" fontId="19" fillId="6" borderId="18" xfId="0" applyFont="1" applyFill="1" applyBorder="1" applyAlignment="1">
      <alignment horizontal="center" vertical="center" wrapText="1"/>
    </xf>
    <xf numFmtId="0" fontId="19" fillId="6" borderId="122" xfId="0" applyFont="1" applyFill="1" applyBorder="1" applyAlignment="1">
      <alignment horizontal="center" vertical="center" wrapText="1"/>
    </xf>
    <xf numFmtId="0" fontId="19" fillId="0" borderId="18" xfId="0" applyFont="1" applyFill="1" applyBorder="1" applyAlignment="1">
      <alignment horizontal="center" vertical="center" wrapText="1"/>
    </xf>
    <xf numFmtId="0" fontId="19" fillId="0" borderId="122" xfId="0" applyFont="1" applyFill="1" applyBorder="1" applyAlignment="1">
      <alignment horizontal="center" vertical="center" wrapText="1"/>
    </xf>
    <xf numFmtId="176" fontId="5" fillId="17" borderId="6" xfId="0" applyNumberFormat="1" applyFont="1" applyFill="1" applyBorder="1" applyAlignment="1">
      <alignment horizontal="center" vertical="center" shrinkToFit="1"/>
    </xf>
    <xf numFmtId="49" fontId="5" fillId="17" borderId="6" xfId="0" applyNumberFormat="1" applyFont="1" applyFill="1" applyBorder="1" applyAlignment="1">
      <alignment horizontal="center" vertical="center" shrinkToFit="1"/>
    </xf>
    <xf numFmtId="0" fontId="5" fillId="17" borderId="6" xfId="0" applyFont="1" applyFill="1" applyBorder="1" applyAlignment="1">
      <alignment vertical="center" wrapText="1"/>
    </xf>
    <xf numFmtId="0" fontId="5" fillId="17" borderId="6" xfId="0" applyFont="1" applyFill="1" applyBorder="1" applyAlignment="1">
      <alignment horizontal="center" vertical="center" wrapText="1"/>
    </xf>
    <xf numFmtId="176" fontId="5" fillId="11" borderId="6" xfId="0" applyNumberFormat="1" applyFont="1" applyFill="1" applyBorder="1" applyAlignment="1">
      <alignment horizontal="center" vertical="center" shrinkToFit="1"/>
    </xf>
    <xf numFmtId="49" fontId="5" fillId="11" borderId="6" xfId="0" applyNumberFormat="1" applyFont="1" applyFill="1" applyBorder="1" applyAlignment="1">
      <alignment horizontal="center" vertical="center" shrinkToFit="1"/>
    </xf>
    <xf numFmtId="0" fontId="5" fillId="11" borderId="6" xfId="0" applyFont="1" applyFill="1" applyBorder="1" applyAlignment="1">
      <alignment vertical="center" wrapText="1"/>
    </xf>
    <xf numFmtId="0" fontId="5" fillId="11" borderId="6" xfId="0" applyFont="1" applyFill="1" applyBorder="1" applyAlignment="1">
      <alignment horizontal="center" vertical="center" wrapText="1"/>
    </xf>
    <xf numFmtId="0" fontId="19" fillId="6" borderId="18" xfId="0" applyFont="1" applyFill="1" applyBorder="1" applyAlignment="1">
      <alignment horizontal="center" vertical="center" wrapText="1"/>
    </xf>
    <xf numFmtId="0" fontId="19" fillId="6" borderId="122" xfId="0" applyFont="1" applyFill="1" applyBorder="1" applyAlignment="1">
      <alignment horizontal="center" vertical="center" wrapText="1"/>
    </xf>
    <xf numFmtId="0" fontId="5" fillId="0" borderId="19" xfId="0" applyFont="1" applyFill="1" applyBorder="1" applyAlignment="1">
      <alignment horizontal="center" vertical="center" shrinkToFit="1"/>
    </xf>
    <xf numFmtId="176" fontId="5" fillId="0" borderId="19" xfId="0" applyNumberFormat="1" applyFont="1" applyFill="1" applyBorder="1" applyAlignment="1">
      <alignment horizontal="center" vertical="center" shrinkToFit="1"/>
    </xf>
    <xf numFmtId="49" fontId="5" fillId="0" borderId="19" xfId="0" applyNumberFormat="1" applyFont="1" applyFill="1" applyBorder="1" applyAlignment="1">
      <alignment horizontal="center" vertical="center" shrinkToFit="1"/>
    </xf>
    <xf numFmtId="0" fontId="19" fillId="0" borderId="152" xfId="0" applyFont="1" applyFill="1" applyBorder="1" applyAlignment="1">
      <alignment horizontal="center" vertical="center" wrapText="1"/>
    </xf>
    <xf numFmtId="0" fontId="19" fillId="0" borderId="153" xfId="0" applyFont="1" applyFill="1" applyBorder="1" applyAlignment="1">
      <alignment horizontal="center" vertical="center" wrapText="1"/>
    </xf>
    <xf numFmtId="0" fontId="18" fillId="0" borderId="12" xfId="3" applyFont="1" applyFill="1" applyBorder="1" applyAlignment="1">
      <alignment vertical="top" wrapText="1"/>
    </xf>
    <xf numFmtId="0" fontId="25" fillId="0" borderId="8" xfId="3" applyFont="1" applyFill="1" applyBorder="1" applyAlignment="1">
      <alignment vertical="top" wrapText="1"/>
    </xf>
    <xf numFmtId="176" fontId="18" fillId="0" borderId="10" xfId="3" applyNumberFormat="1" applyFont="1" applyFill="1" applyBorder="1" applyAlignment="1">
      <alignment vertical="top" wrapText="1"/>
    </xf>
    <xf numFmtId="176" fontId="18" fillId="0" borderId="8" xfId="3" applyNumberFormat="1" applyFont="1" applyFill="1" applyBorder="1" applyAlignment="1">
      <alignment vertical="top" wrapText="1"/>
    </xf>
    <xf numFmtId="0" fontId="19" fillId="0" borderId="18" xfId="0" applyFont="1" applyFill="1" applyBorder="1" applyAlignment="1">
      <alignment horizontal="center" vertical="center" wrapText="1"/>
    </xf>
    <xf numFmtId="0" fontId="19" fillId="0" borderId="122" xfId="0" applyFont="1" applyFill="1" applyBorder="1" applyAlignment="1">
      <alignment horizontal="center" vertical="center" wrapText="1"/>
    </xf>
    <xf numFmtId="0" fontId="19" fillId="5" borderId="18" xfId="0" applyFont="1" applyFill="1" applyBorder="1" applyAlignment="1">
      <alignment horizontal="center" vertical="center" wrapText="1"/>
    </xf>
    <xf numFmtId="0" fontId="19" fillId="5" borderId="122" xfId="0" applyFont="1" applyFill="1" applyBorder="1" applyAlignment="1">
      <alignment horizontal="center" vertical="center" wrapText="1"/>
    </xf>
    <xf numFmtId="0" fontId="14" fillId="3" borderId="135" xfId="0" applyFont="1" applyFill="1" applyBorder="1" applyAlignment="1" applyProtection="1">
      <alignment horizontal="center" vertical="center" wrapText="1"/>
    </xf>
    <xf numFmtId="0" fontId="14" fillId="3" borderId="137" xfId="0" applyFont="1" applyFill="1" applyBorder="1" applyAlignment="1" applyProtection="1">
      <alignment horizontal="center" vertical="center" wrapText="1"/>
    </xf>
    <xf numFmtId="0" fontId="14" fillId="3" borderId="135" xfId="0" applyFont="1" applyFill="1" applyBorder="1" applyAlignment="1">
      <alignment horizontal="center" vertical="center" wrapText="1"/>
    </xf>
    <xf numFmtId="0" fontId="14" fillId="3" borderId="137" xfId="0" applyFont="1" applyFill="1" applyBorder="1" applyAlignment="1">
      <alignment horizontal="center" vertical="center" wrapText="1"/>
    </xf>
    <xf numFmtId="0" fontId="14" fillId="3" borderId="135" xfId="0" applyFont="1" applyFill="1" applyBorder="1" applyAlignment="1">
      <alignment horizontal="center" vertical="center"/>
    </xf>
    <xf numFmtId="0" fontId="14" fillId="3" borderId="137" xfId="0" applyFont="1" applyFill="1" applyBorder="1" applyAlignment="1">
      <alignment horizontal="center" vertical="center"/>
    </xf>
    <xf numFmtId="0" fontId="19" fillId="14" borderId="18" xfId="0" applyFont="1" applyFill="1" applyBorder="1" applyAlignment="1">
      <alignment horizontal="center" vertical="center" wrapText="1"/>
    </xf>
    <xf numFmtId="0" fontId="19" fillId="14" borderId="122" xfId="0" applyFont="1" applyFill="1" applyBorder="1" applyAlignment="1">
      <alignment horizontal="center" vertical="center" wrapText="1"/>
    </xf>
    <xf numFmtId="0" fontId="0" fillId="0" borderId="122" xfId="0" applyBorder="1" applyAlignment="1">
      <alignment horizontal="center" vertical="center" wrapText="1"/>
    </xf>
    <xf numFmtId="0" fontId="19" fillId="6" borderId="18" xfId="0" applyFont="1" applyFill="1" applyBorder="1" applyAlignment="1">
      <alignment horizontal="center" vertical="center" wrapText="1"/>
    </xf>
    <xf numFmtId="0" fontId="19" fillId="6" borderId="122" xfId="0" applyFont="1" applyFill="1" applyBorder="1" applyAlignment="1">
      <alignment horizontal="center" vertical="center" wrapText="1"/>
    </xf>
    <xf numFmtId="0" fontId="14" fillId="0" borderId="134" xfId="0" applyFont="1" applyFill="1" applyBorder="1" applyAlignment="1">
      <alignment horizontal="center" vertical="center" wrapText="1"/>
    </xf>
    <xf numFmtId="0" fontId="14" fillId="0" borderId="136" xfId="0" applyFont="1" applyFill="1" applyBorder="1" applyAlignment="1">
      <alignment horizontal="center" vertical="center" wrapText="1"/>
    </xf>
    <xf numFmtId="0" fontId="19" fillId="17" borderId="18" xfId="0" applyFont="1" applyFill="1" applyBorder="1" applyAlignment="1">
      <alignment horizontal="center" vertical="center" wrapText="1"/>
    </xf>
    <xf numFmtId="0" fontId="19" fillId="17" borderId="122" xfId="0" applyFont="1" applyFill="1" applyBorder="1" applyAlignment="1">
      <alignment horizontal="center" vertical="center" wrapText="1"/>
    </xf>
    <xf numFmtId="0" fontId="19" fillId="11" borderId="18" xfId="0" applyFont="1" applyFill="1" applyBorder="1" applyAlignment="1">
      <alignment horizontal="center" vertical="center" wrapText="1"/>
    </xf>
    <xf numFmtId="0" fontId="19" fillId="11" borderId="122" xfId="0" applyFont="1" applyFill="1" applyBorder="1" applyAlignment="1">
      <alignment horizontal="center" vertical="center" wrapText="1"/>
    </xf>
    <xf numFmtId="49" fontId="10" fillId="0" borderId="20" xfId="1" applyNumberFormat="1" applyFont="1" applyFill="1" applyBorder="1" applyAlignment="1">
      <alignment horizontal="center" vertical="center"/>
    </xf>
    <xf numFmtId="0" fontId="10" fillId="0" borderId="36" xfId="7" applyFont="1" applyFill="1" applyBorder="1" applyAlignment="1">
      <alignment horizontal="left" vertical="center" wrapText="1"/>
    </xf>
    <xf numFmtId="0" fontId="10" fillId="0" borderId="55" xfId="7" applyFont="1" applyFill="1" applyBorder="1" applyAlignment="1">
      <alignment horizontal="left" vertical="center" wrapText="1"/>
    </xf>
    <xf numFmtId="0" fontId="10" fillId="0" borderId="36" xfId="1" applyFont="1" applyFill="1" applyBorder="1" applyAlignment="1">
      <alignment vertical="center" wrapText="1"/>
    </xf>
    <xf numFmtId="49" fontId="10" fillId="0" borderId="11" xfId="1" applyNumberFormat="1" applyFont="1" applyFill="1" applyBorder="1" applyAlignment="1">
      <alignment horizontal="center" vertical="center"/>
    </xf>
    <xf numFmtId="0" fontId="10" fillId="0" borderId="42" xfId="1" applyFont="1" applyFill="1" applyBorder="1" applyAlignment="1">
      <alignment vertical="center" wrapText="1"/>
    </xf>
    <xf numFmtId="49" fontId="10" fillId="0" borderId="102" xfId="1" applyNumberFormat="1" applyFont="1" applyFill="1" applyBorder="1" applyAlignment="1">
      <alignment horizontal="center" vertical="center"/>
    </xf>
    <xf numFmtId="0" fontId="10" fillId="0" borderId="28" xfId="1" applyFont="1" applyFill="1" applyBorder="1" applyAlignment="1">
      <alignment vertical="center" wrapText="1"/>
    </xf>
    <xf numFmtId="0" fontId="10" fillId="0" borderId="36" xfId="1" applyFont="1" applyFill="1" applyBorder="1" applyAlignment="1">
      <alignment vertical="center"/>
    </xf>
    <xf numFmtId="0" fontId="7" fillId="0" borderId="0" xfId="1" applyFont="1" applyFill="1" applyBorder="1">
      <alignment vertical="center"/>
    </xf>
    <xf numFmtId="0" fontId="45" fillId="9" borderId="159" xfId="1" applyFont="1" applyFill="1" applyBorder="1" applyAlignment="1">
      <alignment vertical="center"/>
    </xf>
    <xf numFmtId="0" fontId="47" fillId="9" borderId="160" xfId="1" applyFont="1" applyFill="1" applyBorder="1" applyAlignment="1">
      <alignment vertical="center"/>
    </xf>
    <xf numFmtId="0" fontId="37" fillId="8" borderId="145" xfId="1" applyFont="1" applyFill="1" applyBorder="1" applyAlignment="1">
      <alignment vertical="center"/>
    </xf>
    <xf numFmtId="0" fontId="10" fillId="10" borderId="161" xfId="1" applyFont="1" applyFill="1" applyBorder="1" applyAlignment="1">
      <alignment vertical="center"/>
    </xf>
    <xf numFmtId="0" fontId="10" fillId="8" borderId="162" xfId="7" applyFont="1" applyFill="1" applyBorder="1" applyAlignment="1">
      <alignment horizontal="left" vertical="center" wrapText="1"/>
    </xf>
    <xf numFmtId="0" fontId="10" fillId="8" borderId="145" xfId="1" applyFont="1" applyFill="1" applyBorder="1" applyAlignment="1">
      <alignment vertical="center"/>
    </xf>
    <xf numFmtId="0" fontId="10" fillId="10" borderId="161" xfId="7" applyFont="1" applyFill="1" applyBorder="1" applyAlignment="1">
      <alignment horizontal="left" vertical="center" wrapText="1"/>
    </xf>
    <xf numFmtId="0" fontId="10" fillId="0" borderId="163" xfId="7" applyFont="1" applyFill="1" applyBorder="1" applyAlignment="1">
      <alignment horizontal="left" vertical="center" wrapText="1"/>
    </xf>
    <xf numFmtId="0" fontId="10" fillId="8" borderId="162" xfId="1" applyFont="1" applyFill="1" applyBorder="1">
      <alignment vertical="center"/>
    </xf>
    <xf numFmtId="0" fontId="10" fillId="10" borderId="164" xfId="1" applyFont="1" applyFill="1" applyBorder="1" applyAlignment="1">
      <alignment vertical="center"/>
    </xf>
    <xf numFmtId="0" fontId="10" fillId="8" borderId="161" xfId="1" applyFont="1" applyFill="1" applyBorder="1" applyAlignment="1">
      <alignment vertical="center" wrapText="1"/>
    </xf>
    <xf numFmtId="0" fontId="10" fillId="0" borderId="162" xfId="1" applyFont="1" applyFill="1" applyBorder="1" applyAlignment="1">
      <alignment vertical="center" wrapText="1"/>
    </xf>
    <xf numFmtId="0" fontId="37" fillId="8" borderId="165" xfId="1" applyFont="1" applyFill="1" applyBorder="1" applyAlignment="1">
      <alignment vertical="center"/>
    </xf>
    <xf numFmtId="0" fontId="10" fillId="10" borderId="80" xfId="1" applyFont="1" applyFill="1" applyBorder="1" applyAlignment="1">
      <alignment vertical="center"/>
    </xf>
    <xf numFmtId="0" fontId="31" fillId="0" borderId="166" xfId="1" applyFont="1" applyFill="1" applyBorder="1" applyAlignment="1">
      <alignment vertical="center"/>
    </xf>
    <xf numFmtId="0" fontId="37" fillId="8" borderId="53" xfId="1" applyFont="1" applyFill="1" applyBorder="1" applyAlignment="1">
      <alignment vertical="center"/>
    </xf>
    <xf numFmtId="49" fontId="10" fillId="8" borderId="167" xfId="1" applyNumberFormat="1" applyFont="1" applyFill="1" applyBorder="1" applyAlignment="1">
      <alignment horizontal="center" vertical="center"/>
    </xf>
    <xf numFmtId="0" fontId="37" fillId="8" borderId="168" xfId="1" applyFont="1" applyFill="1" applyBorder="1" applyAlignment="1">
      <alignment vertical="center"/>
    </xf>
    <xf numFmtId="0" fontId="47" fillId="0" borderId="0" xfId="1" applyFont="1" applyFill="1" applyBorder="1" applyAlignment="1">
      <alignment horizontal="center" vertical="center"/>
    </xf>
    <xf numFmtId="0" fontId="10" fillId="8" borderId="159" xfId="1" applyFont="1" applyFill="1" applyBorder="1" applyAlignment="1">
      <alignment vertical="center"/>
    </xf>
    <xf numFmtId="0" fontId="37" fillId="10" borderId="169" xfId="1" applyFont="1" applyFill="1" applyBorder="1" applyAlignment="1">
      <alignment vertical="center"/>
    </xf>
    <xf numFmtId="49" fontId="10" fillId="10" borderId="29" xfId="1" applyNumberFormat="1" applyFont="1" applyFill="1" applyBorder="1" applyAlignment="1">
      <alignment horizontal="center" vertical="center"/>
    </xf>
    <xf numFmtId="0" fontId="10" fillId="10" borderId="170" xfId="7" applyFont="1" applyFill="1" applyBorder="1" applyAlignment="1">
      <alignment horizontal="left" vertical="center" wrapText="1"/>
    </xf>
    <xf numFmtId="49" fontId="37" fillId="8" borderId="145" xfId="1" applyNumberFormat="1" applyFont="1" applyFill="1" applyBorder="1" applyAlignment="1">
      <alignment vertical="center"/>
    </xf>
    <xf numFmtId="0" fontId="10" fillId="8" borderId="162" xfId="7" applyFont="1" applyFill="1" applyBorder="1" applyAlignment="1">
      <alignment horizontal="left" vertical="center"/>
    </xf>
    <xf numFmtId="0" fontId="10" fillId="8" borderId="162" xfId="1" applyFont="1" applyFill="1" applyBorder="1" applyAlignment="1">
      <alignment vertical="center"/>
    </xf>
    <xf numFmtId="49" fontId="37" fillId="8" borderId="143" xfId="1" applyNumberFormat="1" applyFont="1" applyFill="1" applyBorder="1" applyAlignment="1">
      <alignment vertical="center"/>
    </xf>
    <xf numFmtId="0" fontId="10" fillId="8" borderId="161" xfId="1" applyFont="1" applyFill="1" applyBorder="1" applyAlignment="1">
      <alignment vertical="center"/>
    </xf>
    <xf numFmtId="0" fontId="10" fillId="8" borderId="161" xfId="7" applyFont="1" applyFill="1" applyBorder="1" applyAlignment="1">
      <alignment horizontal="left" vertical="center" wrapText="1"/>
    </xf>
    <xf numFmtId="0" fontId="10" fillId="8" borderId="164" xfId="7" applyFont="1" applyFill="1" applyBorder="1" applyAlignment="1">
      <alignment horizontal="left" vertical="center" wrapText="1"/>
    </xf>
    <xf numFmtId="0" fontId="10" fillId="10" borderId="163" xfId="7" applyFont="1" applyFill="1" applyBorder="1" applyAlignment="1">
      <alignment horizontal="left" vertical="center" wrapText="1"/>
    </xf>
    <xf numFmtId="0" fontId="10" fillId="8" borderId="171" xfId="7" applyFont="1" applyFill="1" applyBorder="1" applyAlignment="1">
      <alignment horizontal="left" vertical="center" wrapText="1"/>
    </xf>
    <xf numFmtId="0" fontId="10" fillId="8" borderId="172" xfId="7" applyFont="1" applyFill="1" applyBorder="1" applyAlignment="1">
      <alignment horizontal="left" vertical="center" wrapText="1"/>
    </xf>
    <xf numFmtId="49" fontId="37" fillId="8" borderId="165" xfId="1" applyNumberFormat="1" applyFont="1" applyFill="1" applyBorder="1" applyAlignment="1">
      <alignment vertical="center"/>
    </xf>
    <xf numFmtId="0" fontId="10" fillId="8" borderId="80" xfId="7" applyFont="1" applyFill="1" applyBorder="1" applyAlignment="1">
      <alignment horizontal="left" vertical="center" wrapText="1"/>
    </xf>
    <xf numFmtId="0" fontId="10" fillId="10" borderId="80" xfId="1" applyFont="1" applyFill="1" applyBorder="1" applyAlignment="1">
      <alignment horizontal="right" vertical="center"/>
    </xf>
    <xf numFmtId="0" fontId="10" fillId="8" borderId="173" xfId="1" applyFont="1" applyFill="1" applyBorder="1" applyAlignment="1">
      <alignment vertical="center"/>
    </xf>
    <xf numFmtId="0" fontId="45" fillId="9" borderId="174" xfId="1" applyFont="1" applyFill="1" applyBorder="1" applyAlignment="1">
      <alignment vertical="center"/>
    </xf>
    <xf numFmtId="49" fontId="47" fillId="9" borderId="170" xfId="1" applyNumberFormat="1" applyFont="1" applyFill="1" applyBorder="1" applyAlignment="1">
      <alignment vertical="center"/>
    </xf>
    <xf numFmtId="0" fontId="10" fillId="8" borderId="166" xfId="1" applyFont="1" applyFill="1" applyBorder="1" applyAlignment="1">
      <alignment vertical="center"/>
    </xf>
    <xf numFmtId="0" fontId="10" fillId="8" borderId="175" xfId="1" applyFont="1" applyFill="1" applyBorder="1" applyAlignment="1">
      <alignment vertical="center"/>
    </xf>
    <xf numFmtId="0" fontId="10" fillId="0" borderId="161" xfId="1" applyFont="1" applyFill="1" applyBorder="1" applyAlignment="1">
      <alignment vertical="center"/>
    </xf>
    <xf numFmtId="0" fontId="10" fillId="0" borderId="161" xfId="7" applyFont="1" applyFill="1" applyBorder="1" applyAlignment="1">
      <alignment horizontal="left" vertical="center" wrapText="1"/>
    </xf>
    <xf numFmtId="0" fontId="10" fillId="0" borderId="20" xfId="1" applyFont="1" applyFill="1" applyBorder="1" applyAlignment="1">
      <alignment horizontal="center" vertical="center"/>
    </xf>
    <xf numFmtId="0" fontId="10" fillId="0" borderId="162" xfId="1" applyFont="1" applyFill="1" applyBorder="1" applyAlignment="1">
      <alignment horizontal="left" vertical="center"/>
    </xf>
    <xf numFmtId="0" fontId="10" fillId="0" borderId="168" xfId="1" applyFont="1" applyFill="1" applyBorder="1" applyAlignment="1">
      <alignment horizontal="left" vertical="center"/>
    </xf>
  </cellXfs>
  <cellStyles count="9">
    <cellStyle name="標準" xfId="0" builtinId="0"/>
    <cellStyle name="標準 2" xfId="2"/>
    <cellStyle name="標準 3" xfId="1"/>
    <cellStyle name="標準 4" xfId="4"/>
    <cellStyle name="標準 5" xfId="8"/>
    <cellStyle name="標準_Sheet1" xfId="7"/>
    <cellStyle name="標準_Sheet2" xfId="6"/>
    <cellStyle name="標準_プレ調査目次_130907_miyake" xfId="3"/>
    <cellStyle name="標準_業種コード表（案）040629" xfId="5"/>
  </cellStyles>
  <dxfs count="7">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s>
  <tableStyles count="0" defaultTableStyle="TableStyleMedium2" defaultPivotStyle="PivotStyleLight16"/>
  <colors>
    <mruColors>
      <color rgb="FFFF99FF"/>
      <color rgb="FFFF00FF"/>
      <color rgb="FFFFCCFF"/>
      <color rgb="FFFFFF99"/>
      <color rgb="FF0000CC"/>
      <color rgb="FFCCFF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152399</xdr:colOff>
      <xdr:row>3</xdr:row>
      <xdr:rowOff>1400175</xdr:rowOff>
    </xdr:from>
    <xdr:to>
      <xdr:col>8</xdr:col>
      <xdr:colOff>161925</xdr:colOff>
      <xdr:row>3</xdr:row>
      <xdr:rowOff>1609725</xdr:rowOff>
    </xdr:to>
    <xdr:sp macro="" textlink="">
      <xdr:nvSpPr>
        <xdr:cNvPr id="5" name="テキスト ボックス 4"/>
        <xdr:cNvSpPr txBox="1"/>
      </xdr:nvSpPr>
      <xdr:spPr>
        <a:xfrm>
          <a:off x="2409824" y="2362200"/>
          <a:ext cx="581026"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修正設問</a:t>
          </a:r>
        </a:p>
      </xdr:txBody>
    </xdr:sp>
    <xdr:clientData/>
  </xdr:twoCellAnchor>
  <xdr:twoCellAnchor>
    <xdr:from>
      <xdr:col>7</xdr:col>
      <xdr:colOff>152399</xdr:colOff>
      <xdr:row>3</xdr:row>
      <xdr:rowOff>1276350</xdr:rowOff>
    </xdr:from>
    <xdr:to>
      <xdr:col>8</xdr:col>
      <xdr:colOff>200025</xdr:colOff>
      <xdr:row>3</xdr:row>
      <xdr:rowOff>1457325</xdr:rowOff>
    </xdr:to>
    <xdr:sp macro="" textlink="">
      <xdr:nvSpPr>
        <xdr:cNvPr id="4" name="テキスト ボックス 3"/>
        <xdr:cNvSpPr txBox="1"/>
      </xdr:nvSpPr>
      <xdr:spPr>
        <a:xfrm>
          <a:off x="2409824" y="2238375"/>
          <a:ext cx="619126"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追加設問</a:t>
          </a:r>
        </a:p>
      </xdr:txBody>
    </xdr:sp>
    <xdr:clientData/>
  </xdr:twoCellAnchor>
  <xdr:twoCellAnchor>
    <xdr:from>
      <xdr:col>7</xdr:col>
      <xdr:colOff>38100</xdr:colOff>
      <xdr:row>3</xdr:row>
      <xdr:rowOff>1333501</xdr:rowOff>
    </xdr:from>
    <xdr:to>
      <xdr:col>7</xdr:col>
      <xdr:colOff>219075</xdr:colOff>
      <xdr:row>3</xdr:row>
      <xdr:rowOff>1409701</xdr:rowOff>
    </xdr:to>
    <xdr:sp macro="" textlink="">
      <xdr:nvSpPr>
        <xdr:cNvPr id="2" name="正方形/長方形 1"/>
        <xdr:cNvSpPr/>
      </xdr:nvSpPr>
      <xdr:spPr>
        <a:xfrm>
          <a:off x="2295525" y="2295526"/>
          <a:ext cx="180975" cy="76200"/>
        </a:xfrm>
        <a:prstGeom prst="rect">
          <a:avLst/>
        </a:prstGeom>
        <a:solidFill>
          <a:srgbClr val="FF99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38100</xdr:colOff>
      <xdr:row>3</xdr:row>
      <xdr:rowOff>1447800</xdr:rowOff>
    </xdr:from>
    <xdr:to>
      <xdr:col>7</xdr:col>
      <xdr:colOff>219075</xdr:colOff>
      <xdr:row>3</xdr:row>
      <xdr:rowOff>1524000</xdr:rowOff>
    </xdr:to>
    <xdr:sp macro="" textlink="">
      <xdr:nvSpPr>
        <xdr:cNvPr id="3" name="正方形/長方形 2"/>
        <xdr:cNvSpPr/>
      </xdr:nvSpPr>
      <xdr:spPr>
        <a:xfrm>
          <a:off x="2295525" y="2409825"/>
          <a:ext cx="180975" cy="76200"/>
        </a:xfrm>
        <a:prstGeom prst="rect">
          <a:avLst/>
        </a:prstGeom>
        <a:solidFill>
          <a:schemeClr val="accent3">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40</xdr:row>
      <xdr:rowOff>0</xdr:rowOff>
    </xdr:from>
    <xdr:to>
      <xdr:col>1</xdr:col>
      <xdr:colOff>0</xdr:colOff>
      <xdr:row>40</xdr:row>
      <xdr:rowOff>0</xdr:rowOff>
    </xdr:to>
    <xdr:sp macro="" textlink="">
      <xdr:nvSpPr>
        <xdr:cNvPr id="2" name="Text Box 1"/>
        <xdr:cNvSpPr txBox="1">
          <a:spLocks noChangeArrowheads="1"/>
        </xdr:cNvSpPr>
      </xdr:nvSpPr>
      <xdr:spPr bwMode="auto">
        <a:xfrm>
          <a:off x="104775" y="10725150"/>
          <a:ext cx="0" cy="0"/>
        </a:xfrm>
        <a:prstGeom prst="rect">
          <a:avLst/>
        </a:prstGeom>
        <a:solidFill>
          <a:srgbClr val="FFFFFF"/>
        </a:solidFill>
        <a:ln w="9525">
          <a:solidFill>
            <a:srgbClr val="000000"/>
          </a:solidFill>
          <a:miter lim="800000"/>
          <a:headEnd/>
          <a:tailEnd/>
        </a:ln>
      </xdr:spPr>
      <xdr:txBody>
        <a:bodyPr vertOverflow="clip" vert="wordArtVertRtl" wrap="square" lIns="27432" tIns="0" rIns="0" bIns="0" anchor="b" upright="1"/>
        <a:lstStyle/>
        <a:p>
          <a:pPr algn="l" rtl="0">
            <a:defRPr sz="1000"/>
          </a:pPr>
          <a:r>
            <a:rPr lang="ja-JP" altLang="en-US" sz="800" b="0" i="0" u="none" strike="noStrike" baseline="0">
              <a:solidFill>
                <a:srgbClr val="000000"/>
              </a:solidFill>
              <a:latin typeface="ＭＳ Ｐゴシック"/>
              <a:ea typeface="ＭＳ Ｐゴシック"/>
            </a:rPr>
            <a:t>卸売業</a:t>
          </a:r>
        </a:p>
      </xdr:txBody>
    </xdr:sp>
    <xdr:clientData/>
  </xdr:twoCellAnchor>
  <xdr:twoCellAnchor>
    <xdr:from>
      <xdr:col>1</xdr:col>
      <xdr:colOff>2000250</xdr:colOff>
      <xdr:row>40</xdr:row>
      <xdr:rowOff>0</xdr:rowOff>
    </xdr:from>
    <xdr:to>
      <xdr:col>1</xdr:col>
      <xdr:colOff>152400</xdr:colOff>
      <xdr:row>40</xdr:row>
      <xdr:rowOff>0</xdr:rowOff>
    </xdr:to>
    <xdr:sp macro="" textlink="">
      <xdr:nvSpPr>
        <xdr:cNvPr id="3" name="Text Box 2"/>
        <xdr:cNvSpPr txBox="1">
          <a:spLocks noChangeArrowheads="1"/>
        </xdr:cNvSpPr>
      </xdr:nvSpPr>
      <xdr:spPr bwMode="auto">
        <a:xfrm>
          <a:off x="257175" y="10725150"/>
          <a:ext cx="0" cy="0"/>
        </a:xfrm>
        <a:prstGeom prst="rect">
          <a:avLst/>
        </a:prstGeom>
        <a:solidFill>
          <a:srgbClr val="FFFFFF"/>
        </a:solidFill>
        <a:ln w="9525">
          <a:solidFill>
            <a:srgbClr val="000000"/>
          </a:solidFill>
          <a:miter lim="800000"/>
          <a:headEnd/>
          <a:tailEnd/>
        </a:ln>
      </xdr:spPr>
      <xdr:txBody>
        <a:bodyPr vertOverflow="clip" vert="wordArtVertRtl" wrap="square" lIns="27432" tIns="0" rIns="0" bIns="0" anchor="b" upright="1"/>
        <a:lstStyle/>
        <a:p>
          <a:pPr algn="l" rtl="0">
            <a:defRPr sz="1000"/>
          </a:pPr>
          <a:r>
            <a:rPr lang="ja-JP" altLang="en-US" sz="800" b="0" i="0" u="none" strike="noStrike" baseline="0">
              <a:solidFill>
                <a:srgbClr val="000000"/>
              </a:solidFill>
              <a:latin typeface="ＭＳ Ｐゴシック"/>
              <a:ea typeface="ＭＳ Ｐゴシック"/>
            </a:rPr>
            <a:t>卸売業</a:t>
          </a:r>
        </a:p>
      </xdr:txBody>
    </xdr:sp>
    <xdr:clientData/>
  </xdr:twoCellAnchor>
  <xdr:twoCellAnchor>
    <xdr:from>
      <xdr:col>10</xdr:col>
      <xdr:colOff>2000250</xdr:colOff>
      <xdr:row>4</xdr:row>
      <xdr:rowOff>0</xdr:rowOff>
    </xdr:from>
    <xdr:to>
      <xdr:col>10</xdr:col>
      <xdr:colOff>238125</xdr:colOff>
      <xdr:row>4</xdr:row>
      <xdr:rowOff>0</xdr:rowOff>
    </xdr:to>
    <xdr:sp macro="" textlink="">
      <xdr:nvSpPr>
        <xdr:cNvPr id="4" name="Text Box 3"/>
        <xdr:cNvSpPr txBox="1">
          <a:spLocks noChangeArrowheads="1"/>
        </xdr:cNvSpPr>
      </xdr:nvSpPr>
      <xdr:spPr bwMode="auto">
        <a:xfrm>
          <a:off x="7486650" y="1123950"/>
          <a:ext cx="0" cy="0"/>
        </a:xfrm>
        <a:prstGeom prst="rect">
          <a:avLst/>
        </a:prstGeom>
        <a:solidFill>
          <a:srgbClr val="FFFFFF"/>
        </a:solidFill>
        <a:ln w="9525">
          <a:solidFill>
            <a:srgbClr val="000000"/>
          </a:solidFill>
          <a:miter lim="800000"/>
          <a:headEnd/>
          <a:tailEnd/>
        </a:ln>
      </xdr:spPr>
      <xdr:txBody>
        <a:bodyPr vertOverflow="clip" vert="wordArtVertRtl" wrap="square" lIns="27432" tIns="0" rIns="0" bIns="0" anchor="b" upright="1"/>
        <a:lstStyle/>
        <a:p>
          <a:pPr algn="l" rtl="0">
            <a:defRPr sz="1000"/>
          </a:pPr>
          <a:r>
            <a:rPr lang="ja-JP" altLang="en-US" sz="800" b="0" i="0" u="none" strike="noStrike" baseline="0">
              <a:solidFill>
                <a:srgbClr val="000000"/>
              </a:solidFill>
              <a:latin typeface="ＭＳ Ｐゴシック"/>
              <a:ea typeface="ＭＳ Ｐゴシック"/>
            </a:rPr>
            <a:t>卸売業</a:t>
          </a:r>
        </a:p>
      </xdr:txBody>
    </xdr:sp>
    <xdr:clientData/>
  </xdr:twoCellAnchor>
  <xdr:twoCellAnchor>
    <xdr:from>
      <xdr:col>14</xdr:col>
      <xdr:colOff>2000250</xdr:colOff>
      <xdr:row>41</xdr:row>
      <xdr:rowOff>0</xdr:rowOff>
    </xdr:from>
    <xdr:to>
      <xdr:col>14</xdr:col>
      <xdr:colOff>238125</xdr:colOff>
      <xdr:row>41</xdr:row>
      <xdr:rowOff>0</xdr:rowOff>
    </xdr:to>
    <xdr:sp macro="" textlink="">
      <xdr:nvSpPr>
        <xdr:cNvPr id="5" name="Text Box 3"/>
        <xdr:cNvSpPr txBox="1">
          <a:spLocks noChangeArrowheads="1"/>
        </xdr:cNvSpPr>
      </xdr:nvSpPr>
      <xdr:spPr bwMode="auto">
        <a:xfrm>
          <a:off x="10782300" y="10991850"/>
          <a:ext cx="0" cy="0"/>
        </a:xfrm>
        <a:prstGeom prst="rect">
          <a:avLst/>
        </a:prstGeom>
        <a:solidFill>
          <a:srgbClr val="FFFFFF"/>
        </a:solidFill>
        <a:ln w="9525">
          <a:solidFill>
            <a:srgbClr val="000000"/>
          </a:solidFill>
          <a:miter lim="800000"/>
          <a:headEnd/>
          <a:tailEnd/>
        </a:ln>
      </xdr:spPr>
      <xdr:txBody>
        <a:bodyPr vertOverflow="clip" vert="wordArtVertRtl" wrap="square" lIns="27432" tIns="0" rIns="0" bIns="0" anchor="b" upright="1"/>
        <a:lstStyle/>
        <a:p>
          <a:pPr algn="l" rtl="0">
            <a:defRPr sz="1000"/>
          </a:pPr>
          <a:r>
            <a:rPr lang="ja-JP" altLang="en-US" sz="800" b="0" i="0" u="none" strike="noStrike" baseline="0">
              <a:solidFill>
                <a:srgbClr val="000000"/>
              </a:solidFill>
              <a:latin typeface="ＭＳ Ｐゴシック"/>
              <a:ea typeface="ＭＳ Ｐゴシック"/>
            </a:rPr>
            <a:t>卸売業</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rch-14\job\A01N4227-1000-&#20685;&#12367;&#21916;&#12403;&#28204;&#23450;&#35519;&#26619;\02%20&#35519;&#26619;&#31080;&#38306;&#36899;\07%20&#26412;&#30058;&#35519;&#26619;\&#9733;&#26412;&#30058;&#35519;&#26619;_&#35519;&#26619;&#31080;_1312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nguage"/>
      <sheetName val="list_jp"/>
      <sheetName val="temp_jp"/>
      <sheetName val="目次"/>
      <sheetName val="temp1"/>
    </sheetNames>
    <sheetDataSet>
      <sheetData sheetId="0"/>
      <sheetData sheetId="1">
        <row r="3">
          <cell r="A3" t="str">
            <v>質問</v>
          </cell>
          <cell r="B3" t="str">
            <v>SA</v>
          </cell>
          <cell r="H3" t="str">
            <v>○</v>
          </cell>
          <cell r="I3" t="str">
            <v>□</v>
          </cell>
          <cell r="J3" t="str">
            <v>▼</v>
          </cell>
          <cell r="K3" t="str">
            <v>├○</v>
          </cell>
          <cell r="L3" t="str">
            <v>表頭</v>
          </cell>
          <cell r="M3" t="str">
            <v>表側</v>
          </cell>
          <cell r="N3" t="str">
            <v>小見出し</v>
          </cell>
          <cell r="O3" t="str">
            <v>付属</v>
          </cell>
          <cell r="P3" t="str">
            <v>静止画</v>
          </cell>
          <cell r="Q3" t="str">
            <v>静止画</v>
          </cell>
          <cell r="S3" t="str">
            <v>排他</v>
          </cell>
        </row>
        <row r="4">
          <cell r="A4" t="str">
            <v>質問（問番号なし）</v>
          </cell>
          <cell r="B4" t="str">
            <v>MA</v>
          </cell>
          <cell r="H4" t="str">
            <v>小見出し</v>
          </cell>
          <cell r="I4" t="str">
            <v>小見出し</v>
          </cell>
          <cell r="J4" t="str">
            <v>デフォルト</v>
          </cell>
          <cell r="K4" t="str">
            <v>小見出し</v>
          </cell>
          <cell r="P4" t="str">
            <v>動画</v>
          </cell>
        </row>
        <row r="5">
          <cell r="A5" t="str">
            <v>質問文上ｺﾒﾝﾄ・ｺﾝｾﾌﾟﾄ文</v>
          </cell>
          <cell r="B5" t="str">
            <v>SAﾌﾟﾙﾀﾞｳﾝ</v>
          </cell>
        </row>
        <row r="6">
          <cell r="A6" t="str">
            <v>質問文下ｺﾒﾝﾄ・ｺﾝｾﾌﾟﾄ文</v>
          </cell>
          <cell r="B6" t="str">
            <v>SAｽｹｰﾙ</v>
          </cell>
        </row>
        <row r="7">
          <cell r="A7" t="str">
            <v>改ページ</v>
          </cell>
          <cell r="B7" t="str">
            <v>SAﾏﾄﾘｸｽ-表頭が選択肢</v>
          </cell>
        </row>
        <row r="8">
          <cell r="A8" t="str">
            <v>終了</v>
          </cell>
          <cell r="B8" t="str">
            <v>SAﾏﾄﾘｸｽ-表側が選択肢</v>
          </cell>
        </row>
        <row r="9">
          <cell r="B9" t="str">
            <v>MAﾏﾄﾘｸｽ-表頭が選択肢</v>
          </cell>
        </row>
        <row r="10">
          <cell r="B10" t="str">
            <v>MAﾏﾄﾘｸｽ-表側が選択肢</v>
          </cell>
        </row>
        <row r="11">
          <cell r="B11" t="str">
            <v>数字ﾃｷｽﾄ</v>
          </cell>
        </row>
        <row r="12">
          <cell r="B12" t="str">
            <v>文字ﾃｷｽﾄ</v>
          </cell>
        </row>
        <row r="13">
          <cell r="B13" t="str">
            <v>FA</v>
          </cell>
        </row>
        <row r="14">
          <cell r="B14" t="str">
            <v>年齢　（数字テキスト）</v>
          </cell>
        </row>
        <row r="15">
          <cell r="B15" t="str">
            <v>年齢/年代　（SA）</v>
          </cell>
        </row>
        <row r="16">
          <cell r="B16" t="str">
            <v>性別</v>
          </cell>
        </row>
      </sheetData>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0"/>
  <sheetViews>
    <sheetView showGridLines="0" view="pageBreakPreview" zoomScale="85" zoomScaleNormal="70" zoomScaleSheetLayoutView="85" workbookViewId="0">
      <selection activeCell="J17" sqref="J17"/>
    </sheetView>
  </sheetViews>
  <sheetFormatPr defaultColWidth="9" defaultRowHeight="16.5"/>
  <cols>
    <col min="1" max="1" width="3.375" style="46" customWidth="1"/>
    <col min="2" max="3" width="1.875" style="47" customWidth="1"/>
    <col min="4" max="5" width="3.75" style="48" customWidth="1"/>
    <col min="6" max="6" width="7.5" style="48" customWidth="1"/>
    <col min="7" max="7" width="7.5" style="510" customWidth="1"/>
    <col min="8" max="8" width="7.5" style="48" customWidth="1"/>
    <col min="9" max="9" width="41.625" style="49" customWidth="1"/>
    <col min="10" max="16384" width="9" style="46"/>
  </cols>
  <sheetData>
    <row r="1" spans="1:10" s="34" customFormat="1" ht="24.75">
      <c r="A1" s="29" t="s">
        <v>1895</v>
      </c>
      <c r="B1" s="30"/>
      <c r="C1" s="30"/>
      <c r="D1" s="31"/>
      <c r="E1" s="31"/>
      <c r="F1" s="31"/>
      <c r="G1" s="508"/>
      <c r="H1" s="31"/>
      <c r="I1" s="32"/>
      <c r="J1" s="33"/>
    </row>
    <row r="2" spans="1:10" s="39" customFormat="1" ht="14.25" customHeight="1">
      <c r="A2" s="35"/>
      <c r="B2" s="36"/>
      <c r="C2" s="36"/>
      <c r="D2" s="37"/>
      <c r="E2" s="37"/>
      <c r="F2" s="37"/>
      <c r="G2" s="509"/>
      <c r="H2" s="37"/>
      <c r="I2" s="38"/>
      <c r="J2" s="33"/>
    </row>
    <row r="3" spans="1:10" s="40" customFormat="1" ht="28.5" customHeight="1">
      <c r="B3" s="53"/>
      <c r="C3" s="227"/>
      <c r="D3" s="556" t="s">
        <v>1401</v>
      </c>
      <c r="E3" s="557"/>
      <c r="F3" s="558" t="s">
        <v>3</v>
      </c>
      <c r="G3" s="558"/>
      <c r="H3" s="559"/>
      <c r="I3" s="54" t="s">
        <v>4</v>
      </c>
      <c r="J3" s="41"/>
    </row>
    <row r="4" spans="1:10" s="40" customFormat="1" ht="155.25" customHeight="1">
      <c r="B4" s="42"/>
      <c r="C4" s="228"/>
      <c r="D4" s="392" t="s">
        <v>1402</v>
      </c>
      <c r="E4" s="392" t="s">
        <v>1403</v>
      </c>
      <c r="F4" s="396" t="s">
        <v>2071</v>
      </c>
      <c r="G4" s="396" t="s">
        <v>2072</v>
      </c>
      <c r="H4" s="43" t="s">
        <v>1362</v>
      </c>
      <c r="I4" s="44"/>
      <c r="J4" s="41"/>
    </row>
    <row r="5" spans="1:10" s="45" customFormat="1" ht="24.75">
      <c r="A5" s="59"/>
      <c r="B5" s="446" t="s">
        <v>1359</v>
      </c>
      <c r="C5" s="447"/>
      <c r="D5" s="447"/>
      <c r="E5" s="447"/>
      <c r="F5" s="447"/>
      <c r="G5" s="447"/>
      <c r="H5" s="447"/>
      <c r="I5" s="447"/>
      <c r="J5" s="46"/>
    </row>
    <row r="6" spans="1:10" s="45" customFormat="1" ht="19.5" customHeight="1">
      <c r="A6" s="59"/>
      <c r="B6" s="215"/>
      <c r="C6" s="214"/>
      <c r="D6" s="394" t="s">
        <v>1358</v>
      </c>
      <c r="E6" s="394" t="s">
        <v>1358</v>
      </c>
      <c r="F6" s="399">
        <v>1</v>
      </c>
      <c r="G6" s="399">
        <v>1</v>
      </c>
      <c r="H6" s="216">
        <v>1</v>
      </c>
      <c r="I6" s="213" t="s">
        <v>187</v>
      </c>
      <c r="J6" s="46"/>
    </row>
    <row r="7" spans="1:10" s="45" customFormat="1" ht="19.5" customHeight="1">
      <c r="A7" s="59"/>
      <c r="B7" s="215"/>
      <c r="C7" s="214"/>
      <c r="D7" s="394" t="s">
        <v>1358</v>
      </c>
      <c r="E7" s="394" t="s">
        <v>1358</v>
      </c>
      <c r="F7" s="399">
        <v>2</v>
      </c>
      <c r="G7" s="399">
        <f>G6+1</f>
        <v>2</v>
      </c>
      <c r="H7" s="216">
        <f>H6+1</f>
        <v>2</v>
      </c>
      <c r="I7" s="213" t="s">
        <v>188</v>
      </c>
      <c r="J7" s="46"/>
    </row>
    <row r="8" spans="1:10" s="45" customFormat="1" ht="19.5" customHeight="1">
      <c r="A8" s="59"/>
      <c r="B8" s="215"/>
      <c r="C8" s="214"/>
      <c r="D8" s="394" t="s">
        <v>1358</v>
      </c>
      <c r="E8" s="394" t="s">
        <v>1358</v>
      </c>
      <c r="F8" s="399">
        <v>3</v>
      </c>
      <c r="G8" s="399">
        <f t="shared" ref="G8:H13" si="0">G7+1</f>
        <v>3</v>
      </c>
      <c r="H8" s="216">
        <f t="shared" si="0"/>
        <v>3</v>
      </c>
      <c r="I8" s="213" t="s">
        <v>853</v>
      </c>
      <c r="J8" s="46"/>
    </row>
    <row r="9" spans="1:10" s="45" customFormat="1" ht="19.5" customHeight="1">
      <c r="A9" s="59"/>
      <c r="B9" s="215"/>
      <c r="C9" s="214"/>
      <c r="D9" s="394" t="s">
        <v>1358</v>
      </c>
      <c r="E9" s="394" t="s">
        <v>1358</v>
      </c>
      <c r="F9" s="399">
        <v>4</v>
      </c>
      <c r="G9" s="399">
        <f t="shared" si="0"/>
        <v>4</v>
      </c>
      <c r="H9" s="216">
        <f t="shared" si="0"/>
        <v>4</v>
      </c>
      <c r="I9" s="213" t="s">
        <v>189</v>
      </c>
      <c r="J9" s="46"/>
    </row>
    <row r="10" spans="1:10" s="45" customFormat="1" ht="19.5" customHeight="1">
      <c r="A10" s="59"/>
      <c r="B10" s="215"/>
      <c r="C10" s="214"/>
      <c r="D10" s="394" t="s">
        <v>1358</v>
      </c>
      <c r="E10" s="394" t="s">
        <v>1358</v>
      </c>
      <c r="F10" s="399">
        <v>12</v>
      </c>
      <c r="G10" s="399">
        <f t="shared" si="0"/>
        <v>5</v>
      </c>
      <c r="H10" s="216">
        <f t="shared" si="0"/>
        <v>5</v>
      </c>
      <c r="I10" s="213" t="s">
        <v>285</v>
      </c>
      <c r="J10" s="46"/>
    </row>
    <row r="11" spans="1:10" s="45" customFormat="1" ht="19.5" customHeight="1">
      <c r="A11" s="59"/>
      <c r="B11" s="215"/>
      <c r="C11" s="214"/>
      <c r="D11" s="394" t="s">
        <v>1358</v>
      </c>
      <c r="E11" s="394" t="s">
        <v>1358</v>
      </c>
      <c r="F11" s="399"/>
      <c r="G11" s="399">
        <f t="shared" si="0"/>
        <v>6</v>
      </c>
      <c r="H11" s="216">
        <f t="shared" si="0"/>
        <v>6</v>
      </c>
      <c r="I11" s="213" t="s">
        <v>1360</v>
      </c>
      <c r="J11" s="46"/>
    </row>
    <row r="12" spans="1:10" s="45" customFormat="1" ht="19.5" customHeight="1">
      <c r="A12" s="59"/>
      <c r="B12" s="215"/>
      <c r="C12" s="214"/>
      <c r="D12" s="394" t="s">
        <v>1358</v>
      </c>
      <c r="E12" s="394" t="s">
        <v>1358</v>
      </c>
      <c r="F12" s="399">
        <v>13</v>
      </c>
      <c r="G12" s="399">
        <f t="shared" si="0"/>
        <v>7</v>
      </c>
      <c r="H12" s="216">
        <f t="shared" si="0"/>
        <v>7</v>
      </c>
      <c r="I12" s="213" t="s">
        <v>857</v>
      </c>
      <c r="J12" s="46"/>
    </row>
    <row r="13" spans="1:10" s="45" customFormat="1" ht="19.5" customHeight="1">
      <c r="A13" s="59"/>
      <c r="B13" s="215"/>
      <c r="C13" s="214"/>
      <c r="D13" s="394" t="s">
        <v>1358</v>
      </c>
      <c r="E13" s="394" t="s">
        <v>1358</v>
      </c>
      <c r="F13" s="399">
        <v>14</v>
      </c>
      <c r="G13" s="399">
        <f t="shared" si="0"/>
        <v>8</v>
      </c>
      <c r="H13" s="216">
        <f t="shared" si="0"/>
        <v>8</v>
      </c>
      <c r="I13" s="213" t="s">
        <v>858</v>
      </c>
      <c r="J13" s="46"/>
    </row>
    <row r="14" spans="1:10" s="45" customFormat="1" ht="24.75">
      <c r="A14" s="59"/>
      <c r="B14" s="450" t="s">
        <v>1361</v>
      </c>
      <c r="C14" s="451"/>
      <c r="D14" s="451"/>
      <c r="E14" s="451"/>
      <c r="F14" s="451"/>
      <c r="G14" s="451"/>
      <c r="H14" s="451"/>
      <c r="I14" s="451"/>
      <c r="J14" s="46"/>
    </row>
    <row r="15" spans="1:10" s="45" customFormat="1" ht="19.5" customHeight="1">
      <c r="A15" s="59"/>
      <c r="B15" s="215"/>
      <c r="C15" s="214"/>
      <c r="D15" s="394" t="s">
        <v>1358</v>
      </c>
      <c r="E15" s="394" t="s">
        <v>1358</v>
      </c>
      <c r="F15" s="399">
        <v>5</v>
      </c>
      <c r="G15" s="399">
        <f>G13+1</f>
        <v>9</v>
      </c>
      <c r="H15" s="216">
        <f>H13+1</f>
        <v>9</v>
      </c>
      <c r="I15" s="213" t="s">
        <v>310</v>
      </c>
      <c r="J15" s="46"/>
    </row>
    <row r="16" spans="1:10" s="45" customFormat="1" ht="19.5" customHeight="1">
      <c r="A16" s="59"/>
      <c r="B16" s="215"/>
      <c r="C16" s="214"/>
      <c r="D16" s="394" t="s">
        <v>1358</v>
      </c>
      <c r="E16" s="394" t="s">
        <v>1358</v>
      </c>
      <c r="F16" s="399">
        <v>6</v>
      </c>
      <c r="G16" s="399">
        <f t="shared" ref="G16:H19" si="1">G15+1</f>
        <v>10</v>
      </c>
      <c r="H16" s="216">
        <f t="shared" si="1"/>
        <v>10</v>
      </c>
      <c r="I16" s="213" t="s">
        <v>311</v>
      </c>
      <c r="J16" s="46"/>
    </row>
    <row r="17" spans="1:10" s="45" customFormat="1" ht="19.5" customHeight="1">
      <c r="A17" s="59"/>
      <c r="B17" s="215"/>
      <c r="C17" s="214"/>
      <c r="D17" s="394" t="s">
        <v>1358</v>
      </c>
      <c r="E17" s="394" t="s">
        <v>1358</v>
      </c>
      <c r="F17" s="399">
        <v>7</v>
      </c>
      <c r="G17" s="399">
        <f t="shared" si="1"/>
        <v>11</v>
      </c>
      <c r="H17" s="216">
        <f t="shared" si="1"/>
        <v>11</v>
      </c>
      <c r="I17" s="213" t="s">
        <v>312</v>
      </c>
      <c r="J17" s="46"/>
    </row>
    <row r="18" spans="1:10" s="45" customFormat="1" ht="19.5" customHeight="1">
      <c r="A18" s="59"/>
      <c r="B18" s="215"/>
      <c r="C18" s="214"/>
      <c r="D18" s="394" t="s">
        <v>1358</v>
      </c>
      <c r="E18" s="394" t="s">
        <v>1358</v>
      </c>
      <c r="F18" s="399">
        <v>8</v>
      </c>
      <c r="G18" s="399">
        <f t="shared" si="1"/>
        <v>12</v>
      </c>
      <c r="H18" s="216">
        <f t="shared" si="1"/>
        <v>12</v>
      </c>
      <c r="I18" s="213" t="s">
        <v>313</v>
      </c>
      <c r="J18" s="46"/>
    </row>
    <row r="19" spans="1:10" s="45" customFormat="1" ht="19.5" customHeight="1">
      <c r="A19" s="59"/>
      <c r="B19" s="215"/>
      <c r="C19" s="214"/>
      <c r="D19" s="394" t="s">
        <v>1358</v>
      </c>
      <c r="E19" s="394" t="s">
        <v>1358</v>
      </c>
      <c r="F19" s="399">
        <v>11</v>
      </c>
      <c r="G19" s="399">
        <f t="shared" si="1"/>
        <v>13</v>
      </c>
      <c r="H19" s="216">
        <f t="shared" si="1"/>
        <v>13</v>
      </c>
      <c r="I19" s="213" t="s">
        <v>856</v>
      </c>
      <c r="J19" s="46"/>
    </row>
    <row r="20" spans="1:10" s="45" customFormat="1" ht="19.5" customHeight="1">
      <c r="A20" s="59"/>
      <c r="B20" s="215"/>
      <c r="C20" s="214"/>
      <c r="D20" s="394" t="s">
        <v>1358</v>
      </c>
      <c r="E20" s="394" t="s">
        <v>1358</v>
      </c>
      <c r="F20" s="399">
        <v>9</v>
      </c>
      <c r="G20" s="399">
        <f>G19+1</f>
        <v>14</v>
      </c>
      <c r="H20" s="216">
        <f>H19+1</f>
        <v>14</v>
      </c>
      <c r="I20" s="213" t="s">
        <v>854</v>
      </c>
      <c r="J20" s="46"/>
    </row>
    <row r="21" spans="1:10" ht="19.5" customHeight="1">
      <c r="A21" s="59"/>
      <c r="B21" s="215"/>
      <c r="C21" s="214"/>
      <c r="D21" s="394" t="s">
        <v>1358</v>
      </c>
      <c r="E21" s="394" t="s">
        <v>1358</v>
      </c>
      <c r="F21" s="399">
        <v>10</v>
      </c>
      <c r="G21" s="399">
        <f>G20+1</f>
        <v>15</v>
      </c>
      <c r="H21" s="216">
        <f>H20+1</f>
        <v>15</v>
      </c>
      <c r="I21" s="213" t="s">
        <v>855</v>
      </c>
    </row>
    <row r="22" spans="1:10" s="45" customFormat="1" ht="19.5" customHeight="1">
      <c r="A22" s="59"/>
      <c r="B22" s="215"/>
      <c r="C22" s="214"/>
      <c r="D22" s="394" t="s">
        <v>1358</v>
      </c>
      <c r="E22" s="394" t="s">
        <v>1358</v>
      </c>
      <c r="F22" s="452" t="s">
        <v>367</v>
      </c>
      <c r="G22" s="399" t="str">
        <f>"Q"&amp;$H$21+1&amp;"-1"</f>
        <v>Q16-1</v>
      </c>
      <c r="H22" s="216" t="str">
        <f>"Q"&amp;$H$21+1&amp;"-1"</f>
        <v>Q16-1</v>
      </c>
      <c r="I22" s="213" t="s">
        <v>860</v>
      </c>
      <c r="J22" s="46"/>
    </row>
    <row r="23" spans="1:10" ht="19.5" customHeight="1">
      <c r="A23" s="59"/>
      <c r="B23" s="215"/>
      <c r="C23" s="214"/>
      <c r="D23" s="394" t="s">
        <v>1358</v>
      </c>
      <c r="E23" s="394" t="s">
        <v>1358</v>
      </c>
      <c r="F23" s="452" t="s">
        <v>365</v>
      </c>
      <c r="G23" s="399" t="str">
        <f>"Q"&amp;$H$21+1&amp;"-2"</f>
        <v>Q16-2</v>
      </c>
      <c r="H23" s="216" t="str">
        <f>"Q"&amp;$H$21+1&amp;"-2"</f>
        <v>Q16-2</v>
      </c>
      <c r="I23" s="213" t="s">
        <v>861</v>
      </c>
    </row>
    <row r="24" spans="1:10" ht="19.5" customHeight="1">
      <c r="A24" s="59"/>
      <c r="B24" s="215"/>
      <c r="C24" s="214"/>
      <c r="D24" s="394" t="s">
        <v>1358</v>
      </c>
      <c r="E24" s="394" t="s">
        <v>1358</v>
      </c>
      <c r="F24" s="452" t="s">
        <v>366</v>
      </c>
      <c r="G24" s="399" t="str">
        <f>"Q"&amp;$H$21+1&amp;"-3"</f>
        <v>Q16-3</v>
      </c>
      <c r="H24" s="216" t="str">
        <f>"Q"&amp;$H$21+1&amp;"-3"</f>
        <v>Q16-3</v>
      </c>
      <c r="I24" s="213" t="s">
        <v>862</v>
      </c>
    </row>
    <row r="25" spans="1:10" ht="19.5" customHeight="1">
      <c r="A25" s="59"/>
      <c r="B25" s="215"/>
      <c r="C25" s="214"/>
      <c r="D25" s="394" t="s">
        <v>1358</v>
      </c>
      <c r="E25" s="394" t="s">
        <v>1358</v>
      </c>
      <c r="F25" s="399">
        <v>16</v>
      </c>
      <c r="G25" s="399">
        <f>G21+2</f>
        <v>17</v>
      </c>
      <c r="H25" s="216">
        <f>H21+2</f>
        <v>17</v>
      </c>
      <c r="I25" s="213" t="s">
        <v>863</v>
      </c>
    </row>
    <row r="26" spans="1:10" s="45" customFormat="1" ht="24.75">
      <c r="A26" s="59"/>
      <c r="B26" s="448" t="s">
        <v>190</v>
      </c>
      <c r="C26" s="449"/>
      <c r="D26" s="449"/>
      <c r="E26" s="449"/>
      <c r="F26" s="449"/>
      <c r="G26" s="449"/>
      <c r="H26" s="449"/>
      <c r="I26" s="449"/>
      <c r="J26" s="46"/>
    </row>
    <row r="27" spans="1:10" ht="18.75">
      <c r="A27" s="59"/>
      <c r="B27" s="453" t="s">
        <v>200</v>
      </c>
      <c r="C27" s="454"/>
      <c r="D27" s="455"/>
      <c r="E27" s="455"/>
      <c r="F27" s="455"/>
      <c r="G27" s="455"/>
      <c r="H27" s="455"/>
      <c r="I27" s="456"/>
    </row>
    <row r="28" spans="1:10" ht="19.5" customHeight="1">
      <c r="A28" s="59"/>
      <c r="B28" s="215"/>
      <c r="C28" s="214"/>
      <c r="D28" s="394" t="s">
        <v>1358</v>
      </c>
      <c r="E28" s="394" t="s">
        <v>1358</v>
      </c>
      <c r="F28" s="399">
        <v>17</v>
      </c>
      <c r="G28" s="399">
        <f>G25+1</f>
        <v>18</v>
      </c>
      <c r="H28" s="511">
        <f>H25+1</f>
        <v>18</v>
      </c>
      <c r="I28" s="395" t="s">
        <v>864</v>
      </c>
    </row>
    <row r="29" spans="1:10" ht="19.5" customHeight="1">
      <c r="A29" s="59"/>
      <c r="B29" s="215"/>
      <c r="C29" s="214"/>
      <c r="D29" s="394" t="s">
        <v>1358</v>
      </c>
      <c r="E29" s="394" t="s">
        <v>1358</v>
      </c>
      <c r="F29" s="399">
        <v>18</v>
      </c>
      <c r="G29" s="399">
        <f t="shared" ref="G29:H42" si="2">G28+1</f>
        <v>19</v>
      </c>
      <c r="H29" s="216">
        <f t="shared" si="2"/>
        <v>19</v>
      </c>
      <c r="I29" s="395" t="s">
        <v>865</v>
      </c>
    </row>
    <row r="30" spans="1:10" ht="19.5" customHeight="1">
      <c r="A30" s="59"/>
      <c r="B30" s="215"/>
      <c r="C30" s="214"/>
      <c r="D30" s="394" t="s">
        <v>1358</v>
      </c>
      <c r="E30" s="394" t="s">
        <v>1358</v>
      </c>
      <c r="F30" s="512"/>
      <c r="G30" s="399"/>
      <c r="H30" s="513">
        <f t="shared" ref="H30" si="3">H29+1</f>
        <v>20</v>
      </c>
      <c r="I30" s="395" t="s">
        <v>1760</v>
      </c>
    </row>
    <row r="31" spans="1:10" ht="19.5" customHeight="1">
      <c r="A31" s="59"/>
      <c r="B31" s="215"/>
      <c r="C31" s="214"/>
      <c r="D31" s="394" t="s">
        <v>1358</v>
      </c>
      <c r="E31" s="394" t="s">
        <v>1358</v>
      </c>
      <c r="F31" s="512"/>
      <c r="G31" s="399"/>
      <c r="H31" s="513">
        <f t="shared" ref="H31:H42" si="4">H30+1</f>
        <v>21</v>
      </c>
      <c r="I31" s="395" t="s">
        <v>1776</v>
      </c>
    </row>
    <row r="32" spans="1:10" s="45" customFormat="1" ht="19.5" customHeight="1">
      <c r="A32" s="59"/>
      <c r="B32" s="445"/>
      <c r="C32" s="58"/>
      <c r="D32" s="393" t="s">
        <v>1358</v>
      </c>
      <c r="E32" s="393" t="s">
        <v>1358</v>
      </c>
      <c r="F32" s="397"/>
      <c r="G32" s="397"/>
      <c r="H32" s="514">
        <f t="shared" si="4"/>
        <v>22</v>
      </c>
      <c r="I32" s="57" t="s">
        <v>2014</v>
      </c>
      <c r="J32" s="46"/>
    </row>
    <row r="33" spans="1:10" s="45" customFormat="1" ht="19.5" customHeight="1">
      <c r="A33" s="59"/>
      <c r="B33" s="64"/>
      <c r="C33" s="58"/>
      <c r="D33" s="393" t="s">
        <v>1358</v>
      </c>
      <c r="E33" s="393" t="s">
        <v>1358</v>
      </c>
      <c r="F33" s="397"/>
      <c r="G33" s="397"/>
      <c r="H33" s="514">
        <f t="shared" si="4"/>
        <v>23</v>
      </c>
      <c r="I33" s="57" t="s">
        <v>2015</v>
      </c>
      <c r="J33" s="46"/>
    </row>
    <row r="34" spans="1:10" s="45" customFormat="1" ht="19.5" customHeight="1">
      <c r="A34" s="59"/>
      <c r="B34" s="215"/>
      <c r="C34" s="214"/>
      <c r="D34" s="394" t="s">
        <v>1358</v>
      </c>
      <c r="E34" s="394" t="s">
        <v>1358</v>
      </c>
      <c r="F34" s="398">
        <v>19</v>
      </c>
      <c r="G34" s="399">
        <f>G29+1</f>
        <v>20</v>
      </c>
      <c r="H34" s="216">
        <f t="shared" si="4"/>
        <v>24</v>
      </c>
      <c r="I34" s="395" t="s">
        <v>866</v>
      </c>
      <c r="J34" s="46"/>
    </row>
    <row r="35" spans="1:10" ht="19.5" customHeight="1">
      <c r="A35" s="59"/>
      <c r="B35" s="215"/>
      <c r="C35" s="214"/>
      <c r="D35" s="394" t="s">
        <v>1358</v>
      </c>
      <c r="E35" s="394" t="s">
        <v>1358</v>
      </c>
      <c r="F35" s="398">
        <v>20</v>
      </c>
      <c r="G35" s="399">
        <f t="shared" si="2"/>
        <v>21</v>
      </c>
      <c r="H35" s="216">
        <f t="shared" si="4"/>
        <v>25</v>
      </c>
      <c r="I35" s="395" t="s">
        <v>867</v>
      </c>
    </row>
    <row r="36" spans="1:10" ht="19.5" customHeight="1">
      <c r="A36" s="59"/>
      <c r="B36" s="215"/>
      <c r="C36" s="214"/>
      <c r="D36" s="394" t="s">
        <v>1358</v>
      </c>
      <c r="E36" s="394" t="s">
        <v>1358</v>
      </c>
      <c r="F36" s="398">
        <v>21</v>
      </c>
      <c r="G36" s="399">
        <f t="shared" si="2"/>
        <v>22</v>
      </c>
      <c r="H36" s="216">
        <f t="shared" si="4"/>
        <v>26</v>
      </c>
      <c r="I36" s="395" t="s">
        <v>868</v>
      </c>
    </row>
    <row r="37" spans="1:10" ht="19.5" customHeight="1">
      <c r="A37" s="59"/>
      <c r="B37" s="215"/>
      <c r="C37" s="214"/>
      <c r="D37" s="394" t="s">
        <v>1358</v>
      </c>
      <c r="E37" s="394" t="s">
        <v>1358</v>
      </c>
      <c r="F37" s="399">
        <v>22</v>
      </c>
      <c r="G37" s="399">
        <f t="shared" si="2"/>
        <v>23</v>
      </c>
      <c r="H37" s="216">
        <f t="shared" si="4"/>
        <v>27</v>
      </c>
      <c r="I37" s="395" t="s">
        <v>869</v>
      </c>
    </row>
    <row r="38" spans="1:10" ht="19.5" customHeight="1">
      <c r="A38" s="59"/>
      <c r="B38" s="215"/>
      <c r="C38" s="214"/>
      <c r="D38" s="394" t="s">
        <v>1358</v>
      </c>
      <c r="E38" s="394" t="s">
        <v>1358</v>
      </c>
      <c r="F38" s="399">
        <v>23</v>
      </c>
      <c r="G38" s="399">
        <f t="shared" si="2"/>
        <v>24</v>
      </c>
      <c r="H38" s="216">
        <f t="shared" si="4"/>
        <v>28</v>
      </c>
      <c r="I38" s="395" t="s">
        <v>870</v>
      </c>
    </row>
    <row r="39" spans="1:10" ht="19.5" customHeight="1">
      <c r="A39" s="59"/>
      <c r="B39" s="215"/>
      <c r="C39" s="214"/>
      <c r="D39" s="394" t="s">
        <v>1358</v>
      </c>
      <c r="E39" s="394" t="s">
        <v>1358</v>
      </c>
      <c r="F39" s="398">
        <v>24</v>
      </c>
      <c r="G39" s="399">
        <f t="shared" si="2"/>
        <v>25</v>
      </c>
      <c r="H39" s="216">
        <f t="shared" si="4"/>
        <v>29</v>
      </c>
      <c r="I39" s="395" t="s">
        <v>871</v>
      </c>
    </row>
    <row r="40" spans="1:10" s="45" customFormat="1" ht="19.5" customHeight="1">
      <c r="A40" s="59"/>
      <c r="B40" s="215"/>
      <c r="C40" s="214"/>
      <c r="D40" s="394" t="s">
        <v>1358</v>
      </c>
      <c r="E40" s="394" t="s">
        <v>1358</v>
      </c>
      <c r="F40" s="398">
        <v>25</v>
      </c>
      <c r="G40" s="399">
        <f t="shared" si="2"/>
        <v>26</v>
      </c>
      <c r="H40" s="216">
        <f t="shared" si="4"/>
        <v>30</v>
      </c>
      <c r="I40" s="395" t="s">
        <v>872</v>
      </c>
      <c r="J40" s="46"/>
    </row>
    <row r="41" spans="1:10" s="45" customFormat="1" ht="19.5" customHeight="1">
      <c r="A41" s="59"/>
      <c r="B41" s="215"/>
      <c r="C41" s="214"/>
      <c r="D41" s="394" t="s">
        <v>1358</v>
      </c>
      <c r="E41" s="394" t="s">
        <v>1358</v>
      </c>
      <c r="F41" s="398">
        <v>26</v>
      </c>
      <c r="G41" s="399">
        <f t="shared" si="2"/>
        <v>27</v>
      </c>
      <c r="H41" s="216">
        <f t="shared" si="4"/>
        <v>31</v>
      </c>
      <c r="I41" s="395" t="s">
        <v>873</v>
      </c>
      <c r="J41" s="46"/>
    </row>
    <row r="42" spans="1:10" ht="19.5" customHeight="1">
      <c r="A42" s="59"/>
      <c r="B42" s="215"/>
      <c r="C42" s="214"/>
      <c r="D42" s="394" t="s">
        <v>1358</v>
      </c>
      <c r="E42" s="394" t="s">
        <v>1358</v>
      </c>
      <c r="F42" s="398">
        <v>27</v>
      </c>
      <c r="G42" s="399">
        <f t="shared" si="2"/>
        <v>28</v>
      </c>
      <c r="H42" s="216">
        <f t="shared" si="4"/>
        <v>32</v>
      </c>
      <c r="I42" s="395" t="s">
        <v>874</v>
      </c>
    </row>
    <row r="43" spans="1:10" ht="18.75">
      <c r="A43" s="59"/>
      <c r="B43" s="457" t="s">
        <v>201</v>
      </c>
      <c r="C43" s="458"/>
      <c r="D43" s="459"/>
      <c r="E43" s="459"/>
      <c r="F43" s="459"/>
      <c r="G43" s="459"/>
      <c r="H43" s="459"/>
      <c r="I43" s="460"/>
    </row>
    <row r="44" spans="1:10" ht="19.5" customHeight="1">
      <c r="A44" s="59"/>
      <c r="B44" s="215"/>
      <c r="C44" s="214"/>
      <c r="D44" s="394" t="s">
        <v>1358</v>
      </c>
      <c r="E44" s="394" t="s">
        <v>1358</v>
      </c>
      <c r="F44" s="398">
        <v>28</v>
      </c>
      <c r="G44" s="399">
        <f>G42+1</f>
        <v>29</v>
      </c>
      <c r="H44" s="216">
        <f>H42+1</f>
        <v>33</v>
      </c>
      <c r="I44" s="395" t="s">
        <v>875</v>
      </c>
    </row>
    <row r="45" spans="1:10" ht="19.5" customHeight="1">
      <c r="A45" s="59"/>
      <c r="B45" s="215"/>
      <c r="C45" s="214"/>
      <c r="D45" s="394" t="s">
        <v>1358</v>
      </c>
      <c r="E45" s="394" t="s">
        <v>1358</v>
      </c>
      <c r="F45" s="398">
        <v>29</v>
      </c>
      <c r="G45" s="399">
        <f>G44+1</f>
        <v>30</v>
      </c>
      <c r="H45" s="216">
        <f>H44+1</f>
        <v>34</v>
      </c>
      <c r="I45" s="395" t="s">
        <v>876</v>
      </c>
    </row>
    <row r="46" spans="1:10" ht="19.5" customHeight="1">
      <c r="A46" s="59"/>
      <c r="B46" s="215"/>
      <c r="C46" s="214"/>
      <c r="D46" s="394" t="s">
        <v>1358</v>
      </c>
      <c r="E46" s="394" t="s">
        <v>1358</v>
      </c>
      <c r="F46" s="399">
        <v>30</v>
      </c>
      <c r="G46" s="399">
        <f t="shared" ref="G46:H53" si="5">G45+1</f>
        <v>31</v>
      </c>
      <c r="H46" s="216">
        <f>H45+1</f>
        <v>35</v>
      </c>
      <c r="I46" s="395" t="s">
        <v>877</v>
      </c>
    </row>
    <row r="47" spans="1:10" ht="19.5" customHeight="1">
      <c r="A47" s="59"/>
      <c r="B47" s="215"/>
      <c r="C47" s="214"/>
      <c r="D47" s="394" t="s">
        <v>1358</v>
      </c>
      <c r="E47" s="394" t="s">
        <v>1358</v>
      </c>
      <c r="F47" s="399">
        <v>35</v>
      </c>
      <c r="G47" s="399">
        <f t="shared" si="5"/>
        <v>32</v>
      </c>
      <c r="H47" s="216">
        <f>H46+1</f>
        <v>36</v>
      </c>
      <c r="I47" s="395" t="s">
        <v>881</v>
      </c>
    </row>
    <row r="48" spans="1:10" ht="19.5" customHeight="1">
      <c r="A48" s="59"/>
      <c r="B48" s="215"/>
      <c r="C48" s="214"/>
      <c r="D48" s="394" t="s">
        <v>1358</v>
      </c>
      <c r="E48" s="394" t="s">
        <v>1358</v>
      </c>
      <c r="F48" s="399">
        <v>31</v>
      </c>
      <c r="G48" s="399">
        <f t="shared" si="5"/>
        <v>33</v>
      </c>
      <c r="H48" s="216">
        <f>H47+1</f>
        <v>37</v>
      </c>
      <c r="I48" s="395" t="s">
        <v>878</v>
      </c>
    </row>
    <row r="49" spans="1:9" ht="19.5" customHeight="1">
      <c r="A49" s="59"/>
      <c r="B49" s="215"/>
      <c r="C49" s="214"/>
      <c r="D49" s="394" t="s">
        <v>1358</v>
      </c>
      <c r="E49" s="394" t="s">
        <v>1358</v>
      </c>
      <c r="F49" s="399">
        <v>32</v>
      </c>
      <c r="G49" s="399">
        <f>G48+1</f>
        <v>34</v>
      </c>
      <c r="H49" s="216">
        <f>H48+1</f>
        <v>38</v>
      </c>
      <c r="I49" s="395" t="s">
        <v>1611</v>
      </c>
    </row>
    <row r="50" spans="1:9" ht="19.5" customHeight="1">
      <c r="A50" s="59"/>
      <c r="B50" s="215"/>
      <c r="C50" s="214"/>
      <c r="D50" s="394" t="s">
        <v>1358</v>
      </c>
      <c r="E50" s="394" t="s">
        <v>1358</v>
      </c>
      <c r="F50" s="399">
        <v>33</v>
      </c>
      <c r="G50" s="399">
        <f>G49+1</f>
        <v>35</v>
      </c>
      <c r="H50" s="216">
        <f>H49+1</f>
        <v>39</v>
      </c>
      <c r="I50" s="395" t="s">
        <v>879</v>
      </c>
    </row>
    <row r="51" spans="1:9" ht="19.5" customHeight="1">
      <c r="A51" s="59"/>
      <c r="B51" s="215"/>
      <c r="C51" s="214"/>
      <c r="D51" s="394" t="s">
        <v>1358</v>
      </c>
      <c r="E51" s="394" t="s">
        <v>1358</v>
      </c>
      <c r="F51" s="399">
        <v>34</v>
      </c>
      <c r="G51" s="399">
        <f t="shared" si="5"/>
        <v>36</v>
      </c>
      <c r="H51" s="216">
        <f t="shared" si="5"/>
        <v>40</v>
      </c>
      <c r="I51" s="395" t="s">
        <v>880</v>
      </c>
    </row>
    <row r="52" spans="1:9" ht="19.5" customHeight="1">
      <c r="A52" s="59"/>
      <c r="B52" s="215"/>
      <c r="C52" s="214"/>
      <c r="D52" s="394" t="s">
        <v>1358</v>
      </c>
      <c r="E52" s="394" t="s">
        <v>1358</v>
      </c>
      <c r="F52" s="399">
        <v>37</v>
      </c>
      <c r="G52" s="399">
        <f>G51+1</f>
        <v>37</v>
      </c>
      <c r="H52" s="216">
        <f t="shared" ref="H52" si="6">H51+1</f>
        <v>41</v>
      </c>
      <c r="I52" s="395" t="s">
        <v>882</v>
      </c>
    </row>
    <row r="53" spans="1:9" ht="19.5" customHeight="1">
      <c r="A53" s="59"/>
      <c r="B53" s="215"/>
      <c r="C53" s="214"/>
      <c r="D53" s="394" t="s">
        <v>1358</v>
      </c>
      <c r="E53" s="394" t="s">
        <v>1358</v>
      </c>
      <c r="F53" s="399">
        <v>38</v>
      </c>
      <c r="G53" s="399">
        <f t="shared" si="5"/>
        <v>38</v>
      </c>
      <c r="H53" s="216">
        <f>H52+1</f>
        <v>42</v>
      </c>
      <c r="I53" s="395" t="s">
        <v>883</v>
      </c>
    </row>
    <row r="54" spans="1:9" ht="19.5" customHeight="1">
      <c r="A54" s="59"/>
      <c r="B54" s="215"/>
      <c r="C54" s="214"/>
      <c r="D54" s="394" t="s">
        <v>1358</v>
      </c>
      <c r="E54" s="394" t="s">
        <v>1358</v>
      </c>
      <c r="F54" s="399">
        <v>41</v>
      </c>
      <c r="G54" s="399">
        <f>G60+1</f>
        <v>40</v>
      </c>
      <c r="H54" s="216">
        <f t="shared" ref="H54:H55" si="7">H53+1</f>
        <v>43</v>
      </c>
      <c r="I54" s="395" t="s">
        <v>885</v>
      </c>
    </row>
    <row r="55" spans="1:9" ht="19.5" customHeight="1">
      <c r="A55" s="59"/>
      <c r="B55" s="215"/>
      <c r="C55" s="214"/>
      <c r="D55" s="394" t="s">
        <v>1358</v>
      </c>
      <c r="E55" s="394" t="s">
        <v>1358</v>
      </c>
      <c r="F55" s="399"/>
      <c r="G55" s="399">
        <f>G54+1</f>
        <v>41</v>
      </c>
      <c r="H55" s="216">
        <f t="shared" si="7"/>
        <v>44</v>
      </c>
      <c r="I55" s="395" t="s">
        <v>1390</v>
      </c>
    </row>
    <row r="56" spans="1:9" ht="19.5" customHeight="1">
      <c r="A56" s="59"/>
      <c r="B56" s="215"/>
      <c r="C56" s="214"/>
      <c r="D56" s="394" t="s">
        <v>1358</v>
      </c>
      <c r="E56" s="394" t="s">
        <v>1358</v>
      </c>
      <c r="F56" s="399"/>
      <c r="G56" s="399">
        <v>43</v>
      </c>
      <c r="H56" s="216">
        <f>H55+1</f>
        <v>45</v>
      </c>
      <c r="I56" s="395" t="s">
        <v>1392</v>
      </c>
    </row>
    <row r="57" spans="1:9" ht="19.5" customHeight="1">
      <c r="A57" s="59"/>
      <c r="B57" s="215"/>
      <c r="C57" s="214"/>
      <c r="D57" s="394" t="s">
        <v>1358</v>
      </c>
      <c r="E57" s="394" t="s">
        <v>1358</v>
      </c>
      <c r="F57" s="399"/>
      <c r="G57" s="399">
        <f>G56+1</f>
        <v>44</v>
      </c>
      <c r="H57" s="216">
        <f t="shared" ref="H57:H58" si="8">H56+1</f>
        <v>46</v>
      </c>
      <c r="I57" s="395" t="s">
        <v>1391</v>
      </c>
    </row>
    <row r="58" spans="1:9" ht="19.5" customHeight="1">
      <c r="A58" s="59"/>
      <c r="B58" s="215"/>
      <c r="C58" s="214"/>
      <c r="D58" s="394" t="s">
        <v>1358</v>
      </c>
      <c r="E58" s="394" t="s">
        <v>1358</v>
      </c>
      <c r="F58" s="399"/>
      <c r="G58" s="399">
        <f t="shared" ref="G58" si="9">G57+1</f>
        <v>45</v>
      </c>
      <c r="H58" s="511">
        <f t="shared" si="8"/>
        <v>47</v>
      </c>
      <c r="I58" s="395" t="s">
        <v>1666</v>
      </c>
    </row>
    <row r="59" spans="1:9" ht="19.5" customHeight="1">
      <c r="A59" s="59"/>
      <c r="B59" s="215"/>
      <c r="C59" s="214"/>
      <c r="D59" s="394" t="s">
        <v>1358</v>
      </c>
      <c r="E59" s="394" t="s">
        <v>1358</v>
      </c>
      <c r="F59" s="399"/>
      <c r="G59" s="399"/>
      <c r="H59" s="513">
        <f>H58+1</f>
        <v>48</v>
      </c>
      <c r="I59" s="395" t="s">
        <v>1761</v>
      </c>
    </row>
    <row r="60" spans="1:9" ht="19.5" customHeight="1">
      <c r="A60" s="59"/>
      <c r="B60" s="215"/>
      <c r="C60" s="214"/>
      <c r="D60" s="394" t="s">
        <v>1358</v>
      </c>
      <c r="E60" s="394" t="s">
        <v>1358</v>
      </c>
      <c r="F60" s="399">
        <v>39</v>
      </c>
      <c r="G60" s="399">
        <f>G53+1</f>
        <v>39</v>
      </c>
      <c r="H60" s="216">
        <f t="shared" ref="H60" si="10">H59+1</f>
        <v>49</v>
      </c>
      <c r="I60" s="395" t="s">
        <v>884</v>
      </c>
    </row>
    <row r="61" spans="1:9" ht="19.5" customHeight="1">
      <c r="A61" s="59"/>
      <c r="B61" s="495"/>
      <c r="C61" s="496"/>
      <c r="D61" s="497" t="s">
        <v>1358</v>
      </c>
      <c r="E61" s="497" t="s">
        <v>1358</v>
      </c>
      <c r="F61" s="498"/>
      <c r="G61" s="498" t="s">
        <v>1755</v>
      </c>
      <c r="H61" s="499"/>
      <c r="I61" s="500" t="s">
        <v>1750</v>
      </c>
    </row>
    <row r="62" spans="1:9" ht="19.5" customHeight="1">
      <c r="A62" s="59"/>
      <c r="B62" s="215"/>
      <c r="C62" s="214"/>
      <c r="D62" s="394" t="s">
        <v>1358</v>
      </c>
      <c r="E62" s="394" t="s">
        <v>1358</v>
      </c>
      <c r="F62" s="399"/>
      <c r="G62" s="399" t="s">
        <v>1757</v>
      </c>
      <c r="H62" s="511" t="str">
        <f>"Q"&amp;$H$60+1&amp;"-1"</f>
        <v>Q50-1</v>
      </c>
      <c r="I62" s="395" t="s">
        <v>1752</v>
      </c>
    </row>
    <row r="63" spans="1:9" ht="19.5" customHeight="1">
      <c r="A63" s="59"/>
      <c r="B63" s="215"/>
      <c r="C63" s="214"/>
      <c r="D63" s="394" t="s">
        <v>1358</v>
      </c>
      <c r="E63" s="394" t="s">
        <v>1358</v>
      </c>
      <c r="F63" s="399"/>
      <c r="G63" s="399" t="s">
        <v>1756</v>
      </c>
      <c r="H63" s="216" t="str">
        <f>"Q"&amp;$H$60+1&amp;"-2"</f>
        <v>Q50-2</v>
      </c>
      <c r="I63" s="395" t="s">
        <v>1751</v>
      </c>
    </row>
    <row r="64" spans="1:9" ht="19.5" customHeight="1">
      <c r="A64" s="59"/>
      <c r="B64" s="495"/>
      <c r="C64" s="496"/>
      <c r="D64" s="497" t="s">
        <v>1358</v>
      </c>
      <c r="E64" s="497" t="s">
        <v>1358</v>
      </c>
      <c r="F64" s="498"/>
      <c r="G64" s="498" t="s">
        <v>1758</v>
      </c>
      <c r="H64" s="499"/>
      <c r="I64" s="500" t="s">
        <v>1753</v>
      </c>
    </row>
    <row r="65" spans="1:9" ht="19.5" customHeight="1">
      <c r="A65" s="59"/>
      <c r="B65" s="495"/>
      <c r="C65" s="496"/>
      <c r="D65" s="497" t="s">
        <v>1358</v>
      </c>
      <c r="E65" s="497" t="s">
        <v>1358</v>
      </c>
      <c r="F65" s="498"/>
      <c r="G65" s="498" t="s">
        <v>1759</v>
      </c>
      <c r="H65" s="499"/>
      <c r="I65" s="500" t="s">
        <v>1754</v>
      </c>
    </row>
    <row r="66" spans="1:9" ht="19.5" customHeight="1">
      <c r="A66" s="59"/>
      <c r="B66" s="215"/>
      <c r="C66" s="214"/>
      <c r="D66" s="394" t="s">
        <v>1358</v>
      </c>
      <c r="E66" s="394" t="s">
        <v>1358</v>
      </c>
      <c r="F66" s="399">
        <v>43</v>
      </c>
      <c r="G66" s="399">
        <f>G58+1</f>
        <v>46</v>
      </c>
      <c r="H66" s="216">
        <f>H60+2</f>
        <v>51</v>
      </c>
      <c r="I66" s="395" t="s">
        <v>887</v>
      </c>
    </row>
    <row r="67" spans="1:9" ht="24.75">
      <c r="A67" s="59"/>
      <c r="B67" s="448" t="s">
        <v>191</v>
      </c>
      <c r="C67" s="449"/>
      <c r="D67" s="449"/>
      <c r="E67" s="449"/>
      <c r="F67" s="449"/>
      <c r="G67" s="449"/>
      <c r="H67" s="449"/>
      <c r="I67" s="449"/>
    </row>
    <row r="68" spans="1:9" ht="18.75">
      <c r="A68" s="59"/>
      <c r="B68" s="235" t="s">
        <v>202</v>
      </c>
      <c r="C68" s="391"/>
      <c r="D68" s="236"/>
      <c r="E68" s="236"/>
      <c r="F68" s="236"/>
      <c r="G68" s="236"/>
      <c r="H68" s="236"/>
      <c r="I68" s="55"/>
    </row>
    <row r="69" spans="1:9" ht="19.5" customHeight="1">
      <c r="B69" s="445"/>
      <c r="C69" s="472"/>
      <c r="D69" s="393" t="s">
        <v>1358</v>
      </c>
      <c r="E69" s="393" t="s">
        <v>1358</v>
      </c>
      <c r="F69" s="473"/>
      <c r="G69" s="473">
        <f>G66+1</f>
        <v>47</v>
      </c>
      <c r="H69" s="474">
        <f>H66+1</f>
        <v>52</v>
      </c>
      <c r="I69" s="57" t="s">
        <v>1400</v>
      </c>
    </row>
    <row r="70" spans="1:9" ht="19.5" customHeight="1">
      <c r="A70" s="59"/>
      <c r="B70" s="64"/>
      <c r="C70" s="58"/>
      <c r="D70" s="393" t="s">
        <v>1358</v>
      </c>
      <c r="E70" s="393" t="s">
        <v>1358</v>
      </c>
      <c r="F70" s="397">
        <v>44</v>
      </c>
      <c r="G70" s="397">
        <f>G69+1</f>
        <v>48</v>
      </c>
      <c r="H70" s="56">
        <f>H69+1</f>
        <v>53</v>
      </c>
      <c r="I70" s="57" t="s">
        <v>888</v>
      </c>
    </row>
    <row r="71" spans="1:9" ht="19.5" customHeight="1">
      <c r="A71" s="59"/>
      <c r="B71" s="445"/>
      <c r="C71" s="58"/>
      <c r="D71" s="393" t="s">
        <v>1358</v>
      </c>
      <c r="E71" s="393" t="s">
        <v>1358</v>
      </c>
      <c r="F71" s="397">
        <v>45</v>
      </c>
      <c r="G71" s="397">
        <f>G70+1</f>
        <v>49</v>
      </c>
      <c r="H71" s="515">
        <f>H70+1</f>
        <v>54</v>
      </c>
      <c r="I71" s="57" t="s">
        <v>889</v>
      </c>
    </row>
    <row r="72" spans="1:9" ht="19.5" customHeight="1">
      <c r="A72" s="59"/>
      <c r="B72" s="64"/>
      <c r="C72" s="58"/>
      <c r="D72" s="393" t="s">
        <v>1358</v>
      </c>
      <c r="E72" s="393" t="s">
        <v>1358</v>
      </c>
      <c r="F72" s="397" t="s">
        <v>1387</v>
      </c>
      <c r="G72" s="397">
        <f t="shared" ref="G72:H73" si="11">G71+1</f>
        <v>50</v>
      </c>
      <c r="H72" s="515">
        <f t="shared" si="11"/>
        <v>55</v>
      </c>
      <c r="I72" s="57" t="s">
        <v>1388</v>
      </c>
    </row>
    <row r="73" spans="1:9" ht="19.5" customHeight="1">
      <c r="A73" s="59"/>
      <c r="B73" s="64"/>
      <c r="C73" s="58"/>
      <c r="D73" s="393" t="s">
        <v>1358</v>
      </c>
      <c r="E73" s="393" t="s">
        <v>1358</v>
      </c>
      <c r="F73" s="397" t="s">
        <v>1387</v>
      </c>
      <c r="G73" s="397">
        <f t="shared" si="11"/>
        <v>51</v>
      </c>
      <c r="H73" s="515">
        <f t="shared" si="11"/>
        <v>56</v>
      </c>
      <c r="I73" s="57" t="s">
        <v>1389</v>
      </c>
    </row>
    <row r="74" spans="1:9" ht="19.5" customHeight="1">
      <c r="A74" s="59"/>
      <c r="B74" s="64"/>
      <c r="C74" s="58"/>
      <c r="D74" s="393" t="s">
        <v>1358</v>
      </c>
      <c r="E74" s="393" t="s">
        <v>1358</v>
      </c>
      <c r="F74" s="397">
        <v>47</v>
      </c>
      <c r="G74" s="397">
        <f>G73+1</f>
        <v>52</v>
      </c>
      <c r="H74" s="56">
        <f>H73+1</f>
        <v>57</v>
      </c>
      <c r="I74" s="57" t="s">
        <v>890</v>
      </c>
    </row>
    <row r="75" spans="1:9" ht="19.5" customHeight="1">
      <c r="A75" s="59"/>
      <c r="B75" s="64"/>
      <c r="C75" s="58"/>
      <c r="D75" s="393" t="s">
        <v>1358</v>
      </c>
      <c r="E75" s="393" t="s">
        <v>1358</v>
      </c>
      <c r="F75" s="397">
        <v>48</v>
      </c>
      <c r="G75" s="397">
        <f t="shared" ref="G75:H76" si="12">G74+1</f>
        <v>53</v>
      </c>
      <c r="H75" s="56">
        <f t="shared" si="12"/>
        <v>58</v>
      </c>
      <c r="I75" s="57" t="s">
        <v>891</v>
      </c>
    </row>
    <row r="76" spans="1:9" ht="19.5" customHeight="1">
      <c r="A76" s="59"/>
      <c r="B76" s="64"/>
      <c r="C76" s="58"/>
      <c r="D76" s="393" t="s">
        <v>1358</v>
      </c>
      <c r="E76" s="393" t="s">
        <v>1358</v>
      </c>
      <c r="F76" s="397">
        <v>49</v>
      </c>
      <c r="G76" s="397">
        <f t="shared" si="12"/>
        <v>54</v>
      </c>
      <c r="H76" s="56">
        <f t="shared" si="12"/>
        <v>59</v>
      </c>
      <c r="I76" s="57" t="s">
        <v>892</v>
      </c>
    </row>
    <row r="77" spans="1:9" ht="19.5" customHeight="1">
      <c r="A77" s="59"/>
      <c r="B77" s="64"/>
      <c r="C77" s="58"/>
      <c r="D77" s="393" t="s">
        <v>1358</v>
      </c>
      <c r="E77" s="393" t="s">
        <v>1358</v>
      </c>
      <c r="F77" s="397">
        <v>50</v>
      </c>
      <c r="G77" s="397">
        <f>G76+1</f>
        <v>55</v>
      </c>
      <c r="H77" s="56">
        <f>H76+1</f>
        <v>60</v>
      </c>
      <c r="I77" s="57" t="s">
        <v>893</v>
      </c>
    </row>
    <row r="78" spans="1:9" ht="18.75">
      <c r="A78" s="59"/>
      <c r="B78" s="235" t="s">
        <v>894</v>
      </c>
      <c r="C78" s="391"/>
      <c r="D78" s="236"/>
      <c r="E78" s="236"/>
      <c r="F78" s="236"/>
      <c r="G78" s="236"/>
      <c r="H78" s="236"/>
      <c r="I78" s="55"/>
    </row>
    <row r="79" spans="1:9" ht="19.5" customHeight="1">
      <c r="A79" s="59"/>
      <c r="B79" s="64"/>
      <c r="C79" s="58"/>
      <c r="D79" s="393" t="s">
        <v>1358</v>
      </c>
      <c r="E79" s="393" t="s">
        <v>1358</v>
      </c>
      <c r="F79" s="397">
        <v>51</v>
      </c>
      <c r="G79" s="397">
        <f>G77+1</f>
        <v>56</v>
      </c>
      <c r="H79" s="56">
        <f>H77+1</f>
        <v>61</v>
      </c>
      <c r="I79" s="57" t="s">
        <v>895</v>
      </c>
    </row>
    <row r="80" spans="1:9" ht="19.5" customHeight="1">
      <c r="A80" s="59"/>
      <c r="B80" s="64"/>
      <c r="C80" s="58"/>
      <c r="D80" s="393" t="s">
        <v>1358</v>
      </c>
      <c r="E80" s="393" t="s">
        <v>1358</v>
      </c>
      <c r="F80" s="397">
        <v>52</v>
      </c>
      <c r="G80" s="397">
        <f>G79+1</f>
        <v>57</v>
      </c>
      <c r="H80" s="56">
        <f>H79+1</f>
        <v>62</v>
      </c>
      <c r="I80" s="57" t="s">
        <v>896</v>
      </c>
    </row>
    <row r="81" spans="1:10" ht="18.75">
      <c r="A81" s="59"/>
      <c r="B81" s="235" t="s">
        <v>203</v>
      </c>
      <c r="C81" s="391"/>
      <c r="D81" s="236"/>
      <c r="E81" s="236"/>
      <c r="F81" s="236"/>
      <c r="G81" s="236"/>
      <c r="H81" s="236"/>
      <c r="I81" s="55"/>
    </row>
    <row r="82" spans="1:10" ht="19.5" customHeight="1">
      <c r="A82" s="59"/>
      <c r="B82" s="64"/>
      <c r="C82" s="58"/>
      <c r="D82" s="393" t="s">
        <v>1358</v>
      </c>
      <c r="E82" s="393" t="s">
        <v>1358</v>
      </c>
      <c r="F82" s="397">
        <v>53</v>
      </c>
      <c r="G82" s="397">
        <f>G80+1</f>
        <v>58</v>
      </c>
      <c r="H82" s="56">
        <f>H80+1</f>
        <v>63</v>
      </c>
      <c r="I82" s="57" t="s">
        <v>897</v>
      </c>
    </row>
    <row r="83" spans="1:10" ht="19.5" customHeight="1">
      <c r="A83" s="59"/>
      <c r="B83" s="64"/>
      <c r="C83" s="58"/>
      <c r="D83" s="393" t="s">
        <v>1358</v>
      </c>
      <c r="E83" s="393" t="s">
        <v>1358</v>
      </c>
      <c r="F83" s="397">
        <v>54</v>
      </c>
      <c r="G83" s="397">
        <f>G82+1</f>
        <v>59</v>
      </c>
      <c r="H83" s="56">
        <f>H82+1</f>
        <v>64</v>
      </c>
      <c r="I83" s="57" t="s">
        <v>898</v>
      </c>
    </row>
    <row r="84" spans="1:10" ht="19.5" customHeight="1">
      <c r="A84" s="59"/>
      <c r="B84" s="64"/>
      <c r="C84" s="58"/>
      <c r="D84" s="393" t="s">
        <v>1358</v>
      </c>
      <c r="E84" s="393" t="s">
        <v>1358</v>
      </c>
      <c r="F84" s="397">
        <v>55</v>
      </c>
      <c r="G84" s="397">
        <f t="shared" ref="G84:H85" si="13">G83+1</f>
        <v>60</v>
      </c>
      <c r="H84" s="56">
        <f t="shared" si="13"/>
        <v>65</v>
      </c>
      <c r="I84" s="57" t="s">
        <v>899</v>
      </c>
    </row>
    <row r="85" spans="1:10" ht="19.5" customHeight="1">
      <c r="A85" s="59"/>
      <c r="B85" s="64"/>
      <c r="C85" s="58"/>
      <c r="D85" s="393" t="s">
        <v>1358</v>
      </c>
      <c r="E85" s="393" t="s">
        <v>1358</v>
      </c>
      <c r="F85" s="397">
        <v>56</v>
      </c>
      <c r="G85" s="397">
        <f t="shared" si="13"/>
        <v>61</v>
      </c>
      <c r="H85" s="56">
        <f t="shared" si="13"/>
        <v>66</v>
      </c>
      <c r="I85" s="57" t="s">
        <v>900</v>
      </c>
    </row>
    <row r="86" spans="1:10" ht="18.75">
      <c r="A86" s="59"/>
      <c r="B86" s="235" t="s">
        <v>901</v>
      </c>
      <c r="C86" s="391"/>
      <c r="D86" s="236"/>
      <c r="E86" s="236"/>
      <c r="F86" s="236"/>
      <c r="G86" s="236"/>
      <c r="H86" s="236"/>
      <c r="I86" s="55"/>
    </row>
    <row r="87" spans="1:10" ht="19.5" customHeight="1">
      <c r="A87" s="59"/>
      <c r="B87" s="64"/>
      <c r="C87" s="58"/>
      <c r="D87" s="393" t="s">
        <v>1358</v>
      </c>
      <c r="E87" s="393" t="s">
        <v>1358</v>
      </c>
      <c r="F87" s="397">
        <v>57</v>
      </c>
      <c r="G87" s="397">
        <f>G85+1</f>
        <v>62</v>
      </c>
      <c r="H87" s="56">
        <f>H85+1</f>
        <v>67</v>
      </c>
      <c r="I87" s="57" t="s">
        <v>902</v>
      </c>
    </row>
    <row r="88" spans="1:10" ht="19.5" customHeight="1">
      <c r="A88" s="59"/>
      <c r="B88" s="64"/>
      <c r="C88" s="58"/>
      <c r="D88" s="393" t="s">
        <v>1358</v>
      </c>
      <c r="E88" s="393" t="s">
        <v>1358</v>
      </c>
      <c r="F88" s="397">
        <v>58</v>
      </c>
      <c r="G88" s="397">
        <f>G87+1</f>
        <v>63</v>
      </c>
      <c r="H88" s="56">
        <f>H87+1</f>
        <v>68</v>
      </c>
      <c r="I88" s="57" t="s">
        <v>903</v>
      </c>
    </row>
    <row r="89" spans="1:10" ht="19.5" customHeight="1">
      <c r="A89" s="59"/>
      <c r="B89" s="64"/>
      <c r="C89" s="58"/>
      <c r="D89" s="393" t="s">
        <v>1358</v>
      </c>
      <c r="E89" s="393" t="s">
        <v>1358</v>
      </c>
      <c r="F89" s="397">
        <v>59</v>
      </c>
      <c r="G89" s="397">
        <f t="shared" ref="G89:H89" si="14">G88+1</f>
        <v>64</v>
      </c>
      <c r="H89" s="56">
        <f t="shared" si="14"/>
        <v>69</v>
      </c>
      <c r="I89" s="57" t="s">
        <v>904</v>
      </c>
    </row>
    <row r="90" spans="1:10" s="45" customFormat="1" ht="19.5">
      <c r="A90" s="59"/>
      <c r="B90" s="235" t="s">
        <v>905</v>
      </c>
      <c r="C90" s="391"/>
      <c r="D90" s="236"/>
      <c r="E90" s="236"/>
      <c r="F90" s="236"/>
      <c r="G90" s="236"/>
      <c r="H90" s="236"/>
      <c r="I90" s="55"/>
      <c r="J90" s="46"/>
    </row>
    <row r="91" spans="1:10" ht="19.5" customHeight="1">
      <c r="A91" s="59"/>
      <c r="B91" s="64"/>
      <c r="C91" s="58"/>
      <c r="D91" s="393" t="s">
        <v>1358</v>
      </c>
      <c r="E91" s="393" t="s">
        <v>1358</v>
      </c>
      <c r="F91" s="397">
        <v>60</v>
      </c>
      <c r="G91" s="397">
        <f>G89+1</f>
        <v>65</v>
      </c>
      <c r="H91" s="56">
        <f>H89+1</f>
        <v>70</v>
      </c>
      <c r="I91" s="57" t="s">
        <v>906</v>
      </c>
    </row>
    <row r="92" spans="1:10" ht="19.5" customHeight="1">
      <c r="A92" s="59"/>
      <c r="B92" s="64"/>
      <c r="C92" s="58"/>
      <c r="D92" s="393" t="s">
        <v>1358</v>
      </c>
      <c r="E92" s="393" t="s">
        <v>1358</v>
      </c>
      <c r="F92" s="397">
        <v>61</v>
      </c>
      <c r="G92" s="397">
        <f>G91+1</f>
        <v>66</v>
      </c>
      <c r="H92" s="56">
        <f>H91+1</f>
        <v>71</v>
      </c>
      <c r="I92" s="57" t="s">
        <v>907</v>
      </c>
    </row>
    <row r="93" spans="1:10" s="45" customFormat="1" ht="19.5">
      <c r="A93" s="59"/>
      <c r="B93" s="235" t="s">
        <v>309</v>
      </c>
      <c r="C93" s="391"/>
      <c r="D93" s="236"/>
      <c r="E93" s="236"/>
      <c r="F93" s="236"/>
      <c r="G93" s="236"/>
      <c r="H93" s="236"/>
      <c r="I93" s="55"/>
      <c r="J93" s="46"/>
    </row>
    <row r="94" spans="1:10" ht="19.5" customHeight="1">
      <c r="A94" s="59"/>
      <c r="B94" s="64"/>
      <c r="C94" s="58"/>
      <c r="D94" s="393" t="s">
        <v>1358</v>
      </c>
      <c r="E94" s="393" t="s">
        <v>1358</v>
      </c>
      <c r="F94" s="397"/>
      <c r="G94" s="397">
        <f>G92+1</f>
        <v>67</v>
      </c>
      <c r="H94" s="515">
        <f>H92+1</f>
        <v>72</v>
      </c>
      <c r="I94" s="57" t="s">
        <v>1393</v>
      </c>
    </row>
    <row r="95" spans="1:10" ht="19.5" customHeight="1">
      <c r="A95" s="59"/>
      <c r="B95" s="64"/>
      <c r="C95" s="58"/>
      <c r="D95" s="393" t="s">
        <v>1358</v>
      </c>
      <c r="E95" s="393" t="s">
        <v>1358</v>
      </c>
      <c r="F95" s="397"/>
      <c r="G95" s="397"/>
      <c r="H95" s="514">
        <f>H94+1</f>
        <v>73</v>
      </c>
      <c r="I95" s="57" t="s">
        <v>1762</v>
      </c>
    </row>
    <row r="96" spans="1:10" ht="19.5" customHeight="1">
      <c r="A96" s="59"/>
      <c r="B96" s="64"/>
      <c r="C96" s="58"/>
      <c r="D96" s="393" t="s">
        <v>1358</v>
      </c>
      <c r="E96" s="393" t="s">
        <v>1358</v>
      </c>
      <c r="F96" s="397"/>
      <c r="G96" s="397"/>
      <c r="H96" s="514">
        <f>H95+1</f>
        <v>74</v>
      </c>
      <c r="I96" s="57" t="s">
        <v>1763</v>
      </c>
    </row>
    <row r="97" spans="1:10" ht="19.5" customHeight="1">
      <c r="A97" s="59"/>
      <c r="B97" s="64"/>
      <c r="C97" s="58"/>
      <c r="D97" s="393" t="s">
        <v>1358</v>
      </c>
      <c r="E97" s="393" t="s">
        <v>1358</v>
      </c>
      <c r="F97" s="397"/>
      <c r="G97" s="397"/>
      <c r="H97" s="514">
        <f>H96+1</f>
        <v>75</v>
      </c>
      <c r="I97" s="57" t="s">
        <v>1764</v>
      </c>
    </row>
    <row r="98" spans="1:10" ht="19.5" customHeight="1">
      <c r="A98" s="59"/>
      <c r="B98" s="64"/>
      <c r="C98" s="58"/>
      <c r="D98" s="393" t="s">
        <v>1358</v>
      </c>
      <c r="E98" s="393" t="s">
        <v>1358</v>
      </c>
      <c r="F98" s="397"/>
      <c r="G98" s="397">
        <f>G94+1</f>
        <v>68</v>
      </c>
      <c r="H98" s="515" t="str">
        <f>"Q"&amp;$H$97+1&amp;"-1"</f>
        <v>Q76-1</v>
      </c>
      <c r="I98" s="57" t="s">
        <v>1792</v>
      </c>
    </row>
    <row r="99" spans="1:10" ht="19.5" customHeight="1">
      <c r="A99" s="59"/>
      <c r="B99" s="64"/>
      <c r="C99" s="58"/>
      <c r="D99" s="393" t="s">
        <v>1358</v>
      </c>
      <c r="E99" s="393" t="s">
        <v>1358</v>
      </c>
      <c r="F99" s="397"/>
      <c r="G99" s="397">
        <f>G94+1</f>
        <v>68</v>
      </c>
      <c r="H99" s="515" t="str">
        <f>"Q"&amp;$H$97+1&amp;"-2"</f>
        <v>Q76-2</v>
      </c>
      <c r="I99" s="57" t="s">
        <v>1791</v>
      </c>
    </row>
    <row r="100" spans="1:10" ht="19.5" customHeight="1">
      <c r="A100" s="59"/>
      <c r="B100" s="64"/>
      <c r="C100" s="58"/>
      <c r="D100" s="393" t="s">
        <v>1358</v>
      </c>
      <c r="E100" s="393" t="s">
        <v>1358</v>
      </c>
      <c r="F100" s="397"/>
      <c r="G100" s="397">
        <f>G94+1</f>
        <v>68</v>
      </c>
      <c r="H100" s="515" t="str">
        <f>"Q"&amp;$H$97+1&amp;"-3"</f>
        <v>Q76-3</v>
      </c>
      <c r="I100" s="57" t="s">
        <v>1790</v>
      </c>
    </row>
    <row r="101" spans="1:10" ht="19.5" customHeight="1">
      <c r="A101" s="59"/>
      <c r="B101" s="64"/>
      <c r="C101" s="58"/>
      <c r="D101" s="393" t="s">
        <v>1358</v>
      </c>
      <c r="E101" s="393" t="s">
        <v>1358</v>
      </c>
      <c r="F101" s="397"/>
      <c r="G101" s="397"/>
      <c r="H101" s="514" t="str">
        <f>"Q"&amp;$H$97+1&amp;"-4"</f>
        <v>Q76-4</v>
      </c>
      <c r="I101" s="57" t="s">
        <v>1789</v>
      </c>
    </row>
    <row r="102" spans="1:10" ht="19.5" customHeight="1">
      <c r="A102" s="59"/>
      <c r="B102" s="64"/>
      <c r="C102" s="58"/>
      <c r="D102" s="393" t="s">
        <v>1358</v>
      </c>
      <c r="E102" s="393" t="s">
        <v>1358</v>
      </c>
      <c r="F102" s="397"/>
      <c r="G102" s="397"/>
      <c r="H102" s="514" t="str">
        <f>"Q"&amp;$H$97+1&amp;"-5"</f>
        <v>Q76-5</v>
      </c>
      <c r="I102" s="57" t="s">
        <v>1793</v>
      </c>
    </row>
    <row r="103" spans="1:10" s="45" customFormat="1" ht="19.5" customHeight="1">
      <c r="A103" s="59"/>
      <c r="B103" s="64"/>
      <c r="C103" s="58"/>
      <c r="D103" s="393" t="s">
        <v>1358</v>
      </c>
      <c r="E103" s="393" t="s">
        <v>1358</v>
      </c>
      <c r="F103" s="397"/>
      <c r="G103" s="397"/>
      <c r="H103" s="56" t="str">
        <f>"Q"&amp;$H$97+1&amp;"-6"</f>
        <v>Q76-6</v>
      </c>
      <c r="I103" s="57" t="s">
        <v>2016</v>
      </c>
      <c r="J103" s="46"/>
    </row>
    <row r="104" spans="1:10" s="45" customFormat="1" ht="19.5" customHeight="1">
      <c r="A104" s="59"/>
      <c r="B104" s="64"/>
      <c r="C104" s="58"/>
      <c r="D104" s="393" t="s">
        <v>1358</v>
      </c>
      <c r="E104" s="393" t="s">
        <v>1358</v>
      </c>
      <c r="F104" s="397"/>
      <c r="G104" s="397"/>
      <c r="H104" s="56" t="str">
        <f>"Q"&amp;$H$97+1&amp;"-7"</f>
        <v>Q76-7</v>
      </c>
      <c r="I104" s="57" t="s">
        <v>2017</v>
      </c>
      <c r="J104" s="46"/>
    </row>
    <row r="105" spans="1:10" ht="19.5" customHeight="1">
      <c r="A105" s="59"/>
      <c r="B105" s="64"/>
      <c r="C105" s="58"/>
      <c r="D105" s="393" t="s">
        <v>1358</v>
      </c>
      <c r="E105" s="393" t="s">
        <v>1358</v>
      </c>
      <c r="F105" s="397"/>
      <c r="G105" s="397">
        <f>G100+1</f>
        <v>69</v>
      </c>
      <c r="H105" s="515" t="str">
        <f>"Q"&amp;$H$97+1&amp;"-8"</f>
        <v>Q76-8</v>
      </c>
      <c r="I105" s="57" t="s">
        <v>1794</v>
      </c>
    </row>
    <row r="106" spans="1:10" ht="19.5" customHeight="1">
      <c r="A106" s="59"/>
      <c r="B106" s="501"/>
      <c r="C106" s="502"/>
      <c r="D106" s="503" t="s">
        <v>1358</v>
      </c>
      <c r="E106" s="503" t="s">
        <v>1358</v>
      </c>
      <c r="F106" s="504"/>
      <c r="G106" s="504">
        <f t="shared" ref="G106" si="15">G98+1</f>
        <v>69</v>
      </c>
      <c r="H106" s="505"/>
      <c r="I106" s="506" t="s">
        <v>1394</v>
      </c>
    </row>
    <row r="107" spans="1:10" ht="19.5" customHeight="1">
      <c r="A107" s="59"/>
      <c r="B107" s="64"/>
      <c r="C107" s="58"/>
      <c r="D107" s="393" t="s">
        <v>1358</v>
      </c>
      <c r="E107" s="393" t="s">
        <v>1358</v>
      </c>
      <c r="F107" s="397">
        <v>42</v>
      </c>
      <c r="G107" s="397">
        <f>G106+1</f>
        <v>70</v>
      </c>
      <c r="H107" s="56">
        <f>H97+2</f>
        <v>77</v>
      </c>
      <c r="I107" s="57" t="s">
        <v>886</v>
      </c>
    </row>
    <row r="108" spans="1:10" ht="24.75">
      <c r="A108" s="59"/>
      <c r="B108" s="239" t="s">
        <v>1395</v>
      </c>
      <c r="C108" s="240"/>
      <c r="D108" s="240"/>
      <c r="E108" s="240"/>
      <c r="F108" s="240"/>
      <c r="G108" s="240"/>
      <c r="H108" s="240"/>
      <c r="I108" s="240"/>
    </row>
    <row r="109" spans="1:10" ht="18.75">
      <c r="A109" s="59"/>
      <c r="B109" s="235" t="s">
        <v>908</v>
      </c>
      <c r="C109" s="391"/>
      <c r="D109" s="236"/>
      <c r="E109" s="236"/>
      <c r="F109" s="236"/>
      <c r="G109" s="236"/>
      <c r="H109" s="236"/>
      <c r="I109" s="236"/>
    </row>
    <row r="110" spans="1:10" s="45" customFormat="1" ht="19.5" customHeight="1">
      <c r="A110" s="59"/>
      <c r="B110" s="64"/>
      <c r="C110" s="58"/>
      <c r="D110" s="393" t="s">
        <v>1358</v>
      </c>
      <c r="E110" s="393" t="s">
        <v>1358</v>
      </c>
      <c r="F110" s="397">
        <v>62</v>
      </c>
      <c r="G110" s="397">
        <f>G107+1</f>
        <v>71</v>
      </c>
      <c r="H110" s="515">
        <f>H107+1</f>
        <v>78</v>
      </c>
      <c r="I110" s="57" t="s">
        <v>909</v>
      </c>
      <c r="J110" s="46"/>
    </row>
    <row r="111" spans="1:10" ht="19.5" customHeight="1">
      <c r="A111" s="59"/>
      <c r="B111" s="64"/>
      <c r="C111" s="58"/>
      <c r="D111" s="393" t="s">
        <v>1358</v>
      </c>
      <c r="E111" s="393" t="s">
        <v>1358</v>
      </c>
      <c r="F111" s="397">
        <v>63</v>
      </c>
      <c r="G111" s="397">
        <f>G110+1</f>
        <v>72</v>
      </c>
      <c r="H111" s="56">
        <f>H110+1</f>
        <v>79</v>
      </c>
      <c r="I111" s="57" t="s">
        <v>910</v>
      </c>
    </row>
    <row r="112" spans="1:10" ht="19.5" customHeight="1">
      <c r="A112" s="59"/>
      <c r="B112" s="64"/>
      <c r="C112" s="58"/>
      <c r="D112" s="393" t="s">
        <v>1358</v>
      </c>
      <c r="E112" s="393" t="s">
        <v>1358</v>
      </c>
      <c r="F112" s="397">
        <v>64</v>
      </c>
      <c r="G112" s="397">
        <f t="shared" ref="G112:H113" si="16">G111+1</f>
        <v>73</v>
      </c>
      <c r="H112" s="56">
        <f t="shared" si="16"/>
        <v>80</v>
      </c>
      <c r="I112" s="57" t="s">
        <v>911</v>
      </c>
    </row>
    <row r="113" spans="1:10" ht="19.5" customHeight="1">
      <c r="A113" s="59"/>
      <c r="B113" s="64"/>
      <c r="C113" s="58"/>
      <c r="D113" s="393" t="s">
        <v>1358</v>
      </c>
      <c r="E113" s="393" t="s">
        <v>1358</v>
      </c>
      <c r="F113" s="397">
        <v>65</v>
      </c>
      <c r="G113" s="397">
        <f t="shared" si="16"/>
        <v>74</v>
      </c>
      <c r="H113" s="56">
        <f t="shared" si="16"/>
        <v>81</v>
      </c>
      <c r="I113" s="57" t="s">
        <v>912</v>
      </c>
    </row>
    <row r="114" spans="1:10" ht="18.75">
      <c r="A114" s="59"/>
      <c r="B114" s="235" t="s">
        <v>913</v>
      </c>
      <c r="C114" s="391"/>
      <c r="D114" s="236"/>
      <c r="E114" s="236"/>
      <c r="F114" s="236"/>
      <c r="G114" s="236"/>
      <c r="H114" s="236"/>
      <c r="I114" s="236"/>
    </row>
    <row r="115" spans="1:10" ht="19.5" customHeight="1">
      <c r="A115" s="59"/>
      <c r="B115" s="64"/>
      <c r="C115" s="58"/>
      <c r="D115" s="393" t="s">
        <v>859</v>
      </c>
      <c r="E115" s="393" t="s">
        <v>1358</v>
      </c>
      <c r="F115" s="397">
        <v>66</v>
      </c>
      <c r="G115" s="397">
        <f>G113+1</f>
        <v>75</v>
      </c>
      <c r="H115" s="515">
        <f>H113+1</f>
        <v>82</v>
      </c>
      <c r="I115" s="57" t="s">
        <v>914</v>
      </c>
    </row>
    <row r="116" spans="1:10" ht="19.5" customHeight="1">
      <c r="A116" s="59"/>
      <c r="B116" s="64"/>
      <c r="C116" s="58"/>
      <c r="D116" s="393" t="s">
        <v>859</v>
      </c>
      <c r="E116" s="393" t="s">
        <v>1358</v>
      </c>
      <c r="F116" s="397">
        <v>67</v>
      </c>
      <c r="G116" s="397">
        <f>G115+1</f>
        <v>76</v>
      </c>
      <c r="H116" s="56">
        <f>H115+1</f>
        <v>83</v>
      </c>
      <c r="I116" s="57" t="s">
        <v>915</v>
      </c>
    </row>
    <row r="117" spans="1:10" ht="19.5" customHeight="1">
      <c r="A117" s="59"/>
      <c r="B117" s="64"/>
      <c r="C117" s="58"/>
      <c r="D117" s="393" t="s">
        <v>859</v>
      </c>
      <c r="E117" s="393" t="s">
        <v>1358</v>
      </c>
      <c r="F117" s="397">
        <v>68</v>
      </c>
      <c r="G117" s="397">
        <f t="shared" ref="G117:H123" si="17">G116+1</f>
        <v>77</v>
      </c>
      <c r="H117" s="56">
        <f t="shared" si="17"/>
        <v>84</v>
      </c>
      <c r="I117" s="57" t="s">
        <v>916</v>
      </c>
    </row>
    <row r="118" spans="1:10" ht="19.5" customHeight="1">
      <c r="A118" s="59"/>
      <c r="B118" s="64"/>
      <c r="C118" s="58"/>
      <c r="D118" s="393" t="s">
        <v>859</v>
      </c>
      <c r="E118" s="393" t="s">
        <v>1358</v>
      </c>
      <c r="F118" s="397">
        <v>70</v>
      </c>
      <c r="G118" s="397">
        <f>G117+1</f>
        <v>78</v>
      </c>
      <c r="H118" s="56">
        <f>H117+1</f>
        <v>85</v>
      </c>
      <c r="I118" s="57" t="s">
        <v>917</v>
      </c>
    </row>
    <row r="119" spans="1:10" ht="19.5" customHeight="1">
      <c r="A119" s="59"/>
      <c r="B119" s="64"/>
      <c r="C119" s="58"/>
      <c r="D119" s="393" t="s">
        <v>859</v>
      </c>
      <c r="E119" s="393" t="s">
        <v>1358</v>
      </c>
      <c r="F119" s="397">
        <v>71</v>
      </c>
      <c r="G119" s="397">
        <f t="shared" si="17"/>
        <v>79</v>
      </c>
      <c r="H119" s="56">
        <f t="shared" si="17"/>
        <v>86</v>
      </c>
      <c r="I119" s="57" t="s">
        <v>918</v>
      </c>
    </row>
    <row r="120" spans="1:10" ht="19.5" customHeight="1">
      <c r="A120" s="59"/>
      <c r="B120" s="64"/>
      <c r="C120" s="58"/>
      <c r="D120" s="393" t="s">
        <v>859</v>
      </c>
      <c r="E120" s="393" t="s">
        <v>1358</v>
      </c>
      <c r="F120" s="397">
        <v>72</v>
      </c>
      <c r="G120" s="397">
        <f t="shared" si="17"/>
        <v>80</v>
      </c>
      <c r="H120" s="56">
        <f t="shared" si="17"/>
        <v>87</v>
      </c>
      <c r="I120" s="57" t="s">
        <v>919</v>
      </c>
    </row>
    <row r="121" spans="1:10" s="238" customFormat="1" ht="19.5" customHeight="1">
      <c r="A121" s="59"/>
      <c r="B121" s="226"/>
      <c r="C121" s="390"/>
      <c r="D121" s="393" t="s">
        <v>1358</v>
      </c>
      <c r="E121" s="393" t="s">
        <v>1358</v>
      </c>
      <c r="F121" s="397">
        <v>73</v>
      </c>
      <c r="G121" s="397">
        <f t="shared" si="17"/>
        <v>81</v>
      </c>
      <c r="H121" s="56">
        <f t="shared" si="17"/>
        <v>88</v>
      </c>
      <c r="I121" s="57" t="s">
        <v>920</v>
      </c>
      <c r="J121" s="237"/>
    </row>
    <row r="122" spans="1:10" s="45" customFormat="1" ht="19.5" customHeight="1">
      <c r="A122" s="59"/>
      <c r="B122" s="226"/>
      <c r="C122" s="390"/>
      <c r="D122" s="393" t="s">
        <v>1358</v>
      </c>
      <c r="E122" s="393" t="s">
        <v>1358</v>
      </c>
      <c r="F122" s="397">
        <v>74</v>
      </c>
      <c r="G122" s="397">
        <f t="shared" si="17"/>
        <v>82</v>
      </c>
      <c r="H122" s="56">
        <f t="shared" si="17"/>
        <v>89</v>
      </c>
      <c r="I122" s="57" t="s">
        <v>922</v>
      </c>
      <c r="J122" s="46"/>
    </row>
    <row r="123" spans="1:10" s="45" customFormat="1" ht="19.5" customHeight="1">
      <c r="A123" s="59"/>
      <c r="B123" s="226"/>
      <c r="C123" s="390"/>
      <c r="D123" s="393" t="s">
        <v>1358</v>
      </c>
      <c r="E123" s="393" t="s">
        <v>1358</v>
      </c>
      <c r="F123" s="397">
        <v>75</v>
      </c>
      <c r="G123" s="397">
        <f t="shared" si="17"/>
        <v>83</v>
      </c>
      <c r="H123" s="56">
        <f t="shared" si="17"/>
        <v>90</v>
      </c>
      <c r="I123" s="57" t="s">
        <v>923</v>
      </c>
      <c r="J123" s="46"/>
    </row>
    <row r="124" spans="1:10" s="45" customFormat="1" ht="24.75">
      <c r="A124" s="59"/>
      <c r="B124" s="239" t="s">
        <v>314</v>
      </c>
      <c r="C124" s="240"/>
      <c r="D124" s="240"/>
      <c r="E124" s="240"/>
      <c r="F124" s="240"/>
      <c r="G124" s="240"/>
      <c r="H124" s="240"/>
      <c r="I124" s="240"/>
      <c r="J124" s="46"/>
    </row>
    <row r="125" spans="1:10" s="45" customFormat="1" ht="19.5" customHeight="1">
      <c r="A125" s="59"/>
      <c r="B125" s="64"/>
      <c r="C125" s="58"/>
      <c r="D125" s="393" t="s">
        <v>859</v>
      </c>
      <c r="E125" s="393" t="s">
        <v>1358</v>
      </c>
      <c r="F125" s="397">
        <v>77</v>
      </c>
      <c r="G125" s="397">
        <f>G123+1</f>
        <v>84</v>
      </c>
      <c r="H125" s="515">
        <f>H123+1</f>
        <v>91</v>
      </c>
      <c r="I125" s="57" t="s">
        <v>924</v>
      </c>
      <c r="J125" s="46"/>
    </row>
    <row r="126" spans="1:10" ht="19.5" customHeight="1">
      <c r="A126" s="59"/>
      <c r="B126" s="64"/>
      <c r="C126" s="58"/>
      <c r="D126" s="393" t="s">
        <v>859</v>
      </c>
      <c r="E126" s="393" t="s">
        <v>1358</v>
      </c>
      <c r="F126" s="397">
        <v>78</v>
      </c>
      <c r="G126" s="397">
        <f t="shared" ref="G126:H128" si="18">G125+1</f>
        <v>85</v>
      </c>
      <c r="H126" s="56">
        <f t="shared" si="18"/>
        <v>92</v>
      </c>
      <c r="I126" s="57" t="s">
        <v>925</v>
      </c>
    </row>
    <row r="127" spans="1:10" s="45" customFormat="1" ht="19.5" customHeight="1">
      <c r="A127" s="59"/>
      <c r="B127" s="64"/>
      <c r="C127" s="58"/>
      <c r="D127" s="393" t="s">
        <v>1358</v>
      </c>
      <c r="E127" s="393" t="s">
        <v>859</v>
      </c>
      <c r="F127" s="397">
        <v>77</v>
      </c>
      <c r="G127" s="397">
        <f>G126+1</f>
        <v>86</v>
      </c>
      <c r="H127" s="515">
        <f>H126+1</f>
        <v>93</v>
      </c>
      <c r="I127" s="57" t="s">
        <v>1445</v>
      </c>
      <c r="J127" s="46"/>
    </row>
    <row r="128" spans="1:10" ht="19.5" customHeight="1">
      <c r="A128" s="59"/>
      <c r="B128" s="64"/>
      <c r="C128" s="58"/>
      <c r="D128" s="393" t="s">
        <v>1358</v>
      </c>
      <c r="E128" s="393" t="s">
        <v>859</v>
      </c>
      <c r="F128" s="397">
        <v>78</v>
      </c>
      <c r="G128" s="397">
        <f t="shared" si="18"/>
        <v>87</v>
      </c>
      <c r="H128" s="56">
        <f t="shared" si="18"/>
        <v>94</v>
      </c>
      <c r="I128" s="57" t="s">
        <v>1446</v>
      </c>
    </row>
    <row r="129" spans="1:10" s="45" customFormat="1" ht="24.75">
      <c r="A129" s="59"/>
      <c r="B129" s="241" t="s">
        <v>2041</v>
      </c>
      <c r="C129" s="242"/>
      <c r="D129" s="242"/>
      <c r="E129" s="242"/>
      <c r="F129" s="242"/>
      <c r="G129" s="242"/>
      <c r="H129" s="242"/>
      <c r="I129" s="242"/>
      <c r="J129" s="46"/>
    </row>
    <row r="130" spans="1:10" ht="19.5" customHeight="1">
      <c r="A130" s="59"/>
      <c r="B130" s="215"/>
      <c r="C130" s="214"/>
      <c r="D130" s="393" t="s">
        <v>1358</v>
      </c>
      <c r="E130" s="393" t="s">
        <v>1358</v>
      </c>
      <c r="F130" s="399">
        <v>81</v>
      </c>
      <c r="G130" s="399">
        <f>G128+1</f>
        <v>88</v>
      </c>
      <c r="H130" s="216">
        <f>H128+1</f>
        <v>95</v>
      </c>
      <c r="I130" s="213" t="s">
        <v>926</v>
      </c>
    </row>
    <row r="131" spans="1:10" ht="19.5" customHeight="1">
      <c r="A131" s="59"/>
      <c r="B131" s="215"/>
      <c r="C131" s="214"/>
      <c r="D131" s="393" t="s">
        <v>859</v>
      </c>
      <c r="E131" s="393" t="s">
        <v>1358</v>
      </c>
      <c r="F131" s="399">
        <v>82</v>
      </c>
      <c r="G131" s="399">
        <f>G130+1</f>
        <v>89</v>
      </c>
      <c r="H131" s="216">
        <f>H130+1</f>
        <v>96</v>
      </c>
      <c r="I131" s="213" t="s">
        <v>927</v>
      </c>
    </row>
    <row r="132" spans="1:10" s="45" customFormat="1" ht="19.5" customHeight="1">
      <c r="A132" s="59"/>
      <c r="B132" s="215"/>
      <c r="C132" s="214"/>
      <c r="D132" s="393" t="s">
        <v>1358</v>
      </c>
      <c r="E132" s="393" t="s">
        <v>1358</v>
      </c>
      <c r="F132" s="399" t="s">
        <v>1396</v>
      </c>
      <c r="G132" s="399">
        <f t="shared" ref="G132:H138" si="19">G131+1</f>
        <v>90</v>
      </c>
      <c r="H132" s="511">
        <f t="shared" si="19"/>
        <v>97</v>
      </c>
      <c r="I132" s="213" t="s">
        <v>1411</v>
      </c>
      <c r="J132" s="46"/>
    </row>
    <row r="133" spans="1:10" s="45" customFormat="1" ht="24.75">
      <c r="A133" s="59"/>
      <c r="B133" s="241" t="s">
        <v>2042</v>
      </c>
      <c r="C133" s="242"/>
      <c r="D133" s="242"/>
      <c r="E133" s="242"/>
      <c r="F133" s="242"/>
      <c r="G133" s="242"/>
      <c r="H133" s="242"/>
      <c r="I133" s="242"/>
      <c r="J133" s="46"/>
    </row>
    <row r="134" spans="1:10" s="45" customFormat="1" ht="19.5" customHeight="1">
      <c r="A134" s="59"/>
      <c r="B134" s="64"/>
      <c r="C134" s="58"/>
      <c r="D134" s="393" t="s">
        <v>1358</v>
      </c>
      <c r="E134" s="393" t="s">
        <v>1358</v>
      </c>
      <c r="F134" s="397">
        <v>85</v>
      </c>
      <c r="G134" s="399">
        <f>G132+1</f>
        <v>91</v>
      </c>
      <c r="H134" s="511">
        <f>H132+1</f>
        <v>98</v>
      </c>
      <c r="I134" s="57" t="s">
        <v>928</v>
      </c>
      <c r="J134" s="46"/>
    </row>
    <row r="135" spans="1:10" s="45" customFormat="1" ht="19.5" customHeight="1">
      <c r="A135" s="59"/>
      <c r="B135" s="64"/>
      <c r="C135" s="58"/>
      <c r="D135" s="393" t="s">
        <v>1358</v>
      </c>
      <c r="E135" s="393" t="s">
        <v>1358</v>
      </c>
      <c r="F135" s="397"/>
      <c r="G135" s="397"/>
      <c r="H135" s="514">
        <f>H134+1</f>
        <v>99</v>
      </c>
      <c r="I135" s="57" t="s">
        <v>1885</v>
      </c>
      <c r="J135" s="46"/>
    </row>
    <row r="136" spans="1:10" s="45" customFormat="1" ht="19.5" customHeight="1">
      <c r="A136" s="59"/>
      <c r="B136" s="64"/>
      <c r="C136" s="58"/>
      <c r="D136" s="393" t="s">
        <v>1358</v>
      </c>
      <c r="E136" s="393" t="s">
        <v>1358</v>
      </c>
      <c r="F136" s="397">
        <v>86</v>
      </c>
      <c r="G136" s="399">
        <f>G134+1</f>
        <v>92</v>
      </c>
      <c r="H136" s="511">
        <f>H135+1</f>
        <v>100</v>
      </c>
      <c r="I136" s="57" t="s">
        <v>929</v>
      </c>
      <c r="J136" s="46"/>
    </row>
    <row r="137" spans="1:10" s="45" customFormat="1" ht="19.5" customHeight="1">
      <c r="A137" s="59"/>
      <c r="B137" s="64"/>
      <c r="C137" s="58"/>
      <c r="D137" s="393" t="s">
        <v>1358</v>
      </c>
      <c r="E137" s="393" t="s">
        <v>1358</v>
      </c>
      <c r="F137" s="397">
        <v>87</v>
      </c>
      <c r="G137" s="399">
        <f t="shared" ref="G137" si="20">G136+1</f>
        <v>93</v>
      </c>
      <c r="H137" s="511">
        <f>H136+1</f>
        <v>101</v>
      </c>
      <c r="I137" s="57" t="s">
        <v>930</v>
      </c>
      <c r="J137" s="46"/>
    </row>
    <row r="138" spans="1:10" s="45" customFormat="1" ht="19.5" customHeight="1">
      <c r="A138" s="59"/>
      <c r="B138" s="495"/>
      <c r="C138" s="496"/>
      <c r="D138" s="503" t="s">
        <v>1358</v>
      </c>
      <c r="E138" s="503" t="s">
        <v>1358</v>
      </c>
      <c r="F138" s="498">
        <v>88</v>
      </c>
      <c r="G138" s="498">
        <f t="shared" si="19"/>
        <v>94</v>
      </c>
      <c r="H138" s="499"/>
      <c r="I138" s="507" t="s">
        <v>931</v>
      </c>
      <c r="J138" s="46"/>
    </row>
    <row r="139" spans="1:10" s="45" customFormat="1" ht="19.5" customHeight="1">
      <c r="A139" s="59"/>
      <c r="B139" s="64"/>
      <c r="C139" s="58"/>
      <c r="D139" s="393" t="s">
        <v>1358</v>
      </c>
      <c r="E139" s="393" t="s">
        <v>1358</v>
      </c>
      <c r="F139" s="397"/>
      <c r="G139" s="397"/>
      <c r="H139" s="514">
        <f>H137+1</f>
        <v>102</v>
      </c>
      <c r="I139" s="57" t="s">
        <v>1765</v>
      </c>
      <c r="J139" s="46"/>
    </row>
    <row r="140" spans="1:10" s="45" customFormat="1" ht="19.5" customHeight="1">
      <c r="A140" s="59"/>
      <c r="B140" s="64"/>
      <c r="C140" s="58"/>
      <c r="D140" s="393" t="s">
        <v>1358</v>
      </c>
      <c r="E140" s="393" t="s">
        <v>1358</v>
      </c>
      <c r="F140" s="397"/>
      <c r="G140" s="397"/>
      <c r="H140" s="514">
        <f>H139+1</f>
        <v>103</v>
      </c>
      <c r="I140" s="57" t="s">
        <v>1766</v>
      </c>
      <c r="J140" s="46"/>
    </row>
    <row r="141" spans="1:10" s="45" customFormat="1" ht="19.5" customHeight="1">
      <c r="A141" s="59"/>
      <c r="B141" s="64"/>
      <c r="C141" s="58"/>
      <c r="D141" s="393" t="s">
        <v>1358</v>
      </c>
      <c r="E141" s="393" t="s">
        <v>1358</v>
      </c>
      <c r="F141" s="397"/>
      <c r="G141" s="397"/>
      <c r="H141" s="514">
        <f>H140+1</f>
        <v>104</v>
      </c>
      <c r="I141" s="57" t="s">
        <v>1767</v>
      </c>
      <c r="J141" s="46"/>
    </row>
    <row r="142" spans="1:10" s="45" customFormat="1" ht="19.5" customHeight="1">
      <c r="A142" s="59"/>
      <c r="B142" s="64"/>
      <c r="C142" s="58"/>
      <c r="D142" s="393" t="s">
        <v>1358</v>
      </c>
      <c r="E142" s="393" t="s">
        <v>1358</v>
      </c>
      <c r="F142" s="397"/>
      <c r="G142" s="397"/>
      <c r="H142" s="514">
        <f t="shared" ref="H142:H144" si="21">H141+1</f>
        <v>105</v>
      </c>
      <c r="I142" s="57" t="s">
        <v>1768</v>
      </c>
      <c r="J142" s="46"/>
    </row>
    <row r="143" spans="1:10" s="45" customFormat="1" ht="19.5" customHeight="1">
      <c r="A143" s="59"/>
      <c r="B143" s="529"/>
      <c r="C143" s="229"/>
      <c r="D143" s="523" t="s">
        <v>1358</v>
      </c>
      <c r="E143" s="523" t="s">
        <v>1358</v>
      </c>
      <c r="F143" s="524">
        <v>92</v>
      </c>
      <c r="G143" s="524">
        <f>G138+1</f>
        <v>95</v>
      </c>
      <c r="H143" s="56">
        <f t="shared" si="21"/>
        <v>106</v>
      </c>
      <c r="I143" s="213" t="s">
        <v>935</v>
      </c>
      <c r="J143" s="46"/>
    </row>
    <row r="144" spans="1:10" s="45" customFormat="1" ht="19.5" customHeight="1">
      <c r="A144" s="59"/>
      <c r="B144" s="530"/>
      <c r="C144" s="525"/>
      <c r="D144" s="526" t="s">
        <v>1358</v>
      </c>
      <c r="E144" s="526" t="s">
        <v>1358</v>
      </c>
      <c r="F144" s="527"/>
      <c r="G144" s="528"/>
      <c r="H144" s="514">
        <f t="shared" si="21"/>
        <v>107</v>
      </c>
      <c r="I144" s="217" t="s">
        <v>1871</v>
      </c>
      <c r="J144" s="46"/>
    </row>
    <row r="145" spans="1:10" ht="24.75">
      <c r="A145" s="59"/>
      <c r="B145" s="241" t="s">
        <v>1399</v>
      </c>
      <c r="C145" s="242"/>
      <c r="D145" s="242"/>
      <c r="E145" s="242"/>
      <c r="F145" s="242"/>
      <c r="G145" s="242"/>
      <c r="H145" s="242"/>
      <c r="I145" s="242"/>
    </row>
    <row r="146" spans="1:10" s="45" customFormat="1" ht="19.5" customHeight="1">
      <c r="A146" s="59"/>
      <c r="B146" s="445"/>
      <c r="C146" s="58"/>
      <c r="D146" s="393" t="s">
        <v>1358</v>
      </c>
      <c r="E146" s="393" t="s">
        <v>1358</v>
      </c>
      <c r="F146" s="397"/>
      <c r="G146" s="397">
        <f>G143+1</f>
        <v>96</v>
      </c>
      <c r="H146" s="56">
        <f>H144+1</f>
        <v>108</v>
      </c>
      <c r="I146" s="57" t="s">
        <v>1425</v>
      </c>
      <c r="J146" s="46"/>
    </row>
    <row r="147" spans="1:10" s="45" customFormat="1" ht="19.5" customHeight="1">
      <c r="A147" s="59"/>
      <c r="B147" s="64"/>
      <c r="C147" s="58"/>
      <c r="D147" s="393" t="s">
        <v>1358</v>
      </c>
      <c r="E147" s="393" t="s">
        <v>1358</v>
      </c>
      <c r="F147" s="397">
        <v>90</v>
      </c>
      <c r="G147" s="397">
        <f>G146+1</f>
        <v>97</v>
      </c>
      <c r="H147" s="56">
        <f>H146+1</f>
        <v>109</v>
      </c>
      <c r="I147" s="57" t="s">
        <v>933</v>
      </c>
      <c r="J147" s="46"/>
    </row>
    <row r="148" spans="1:10" s="45" customFormat="1" ht="19.5" customHeight="1">
      <c r="A148" s="59"/>
      <c r="B148" s="64"/>
      <c r="C148" s="58"/>
      <c r="D148" s="393" t="s">
        <v>1358</v>
      </c>
      <c r="E148" s="393" t="s">
        <v>1358</v>
      </c>
      <c r="F148" s="397">
        <v>91</v>
      </c>
      <c r="G148" s="397">
        <f t="shared" ref="G148:H148" si="22">G147+1</f>
        <v>98</v>
      </c>
      <c r="H148" s="56">
        <f t="shared" si="22"/>
        <v>110</v>
      </c>
      <c r="I148" s="57" t="s">
        <v>934</v>
      </c>
      <c r="J148" s="46"/>
    </row>
    <row r="149" spans="1:10" s="45" customFormat="1" ht="19.5" customHeight="1">
      <c r="A149" s="59"/>
      <c r="B149" s="64"/>
      <c r="C149" s="58"/>
      <c r="D149" s="393" t="s">
        <v>1358</v>
      </c>
      <c r="E149" s="393" t="s">
        <v>1358</v>
      </c>
      <c r="F149" s="397">
        <v>89</v>
      </c>
      <c r="G149" s="397">
        <f>G148+1</f>
        <v>99</v>
      </c>
      <c r="H149" s="56">
        <f>H148+1</f>
        <v>111</v>
      </c>
      <c r="I149" s="57" t="s">
        <v>932</v>
      </c>
      <c r="J149" s="46"/>
    </row>
    <row r="150" spans="1:10" s="45" customFormat="1" ht="19.5" customHeight="1">
      <c r="A150" s="59"/>
      <c r="B150" s="49"/>
      <c r="C150" s="49"/>
      <c r="D150" s="533"/>
      <c r="E150" s="533"/>
      <c r="F150" s="510"/>
      <c r="G150" s="510"/>
      <c r="H150" s="48"/>
      <c r="I150" s="49"/>
      <c r="J150" s="46"/>
    </row>
    <row r="151" spans="1:10" ht="28.5">
      <c r="A151" s="532" t="s">
        <v>1896</v>
      </c>
      <c r="B151" s="531"/>
    </row>
    <row r="152" spans="1:10" s="45" customFormat="1" ht="19.5" customHeight="1">
      <c r="A152" s="59"/>
      <c r="B152" s="445"/>
      <c r="C152" s="58"/>
      <c r="D152" s="393" t="s">
        <v>1358</v>
      </c>
      <c r="E152" s="393" t="s">
        <v>1358</v>
      </c>
      <c r="F152" s="397"/>
      <c r="G152" s="397"/>
      <c r="H152" s="56">
        <v>1</v>
      </c>
      <c r="I152" s="57" t="s">
        <v>1897</v>
      </c>
      <c r="J152" s="46"/>
    </row>
    <row r="153" spans="1:10" s="45" customFormat="1" ht="19.5" customHeight="1">
      <c r="A153" s="59"/>
      <c r="B153" s="64"/>
      <c r="C153" s="58"/>
      <c r="D153" s="393" t="s">
        <v>1358</v>
      </c>
      <c r="E153" s="393" t="s">
        <v>1358</v>
      </c>
      <c r="F153" s="397"/>
      <c r="G153" s="397"/>
      <c r="H153" s="56">
        <f>H152+1</f>
        <v>2</v>
      </c>
      <c r="I153" s="57" t="s">
        <v>1898</v>
      </c>
      <c r="J153" s="46"/>
    </row>
    <row r="154" spans="1:10" s="45" customFormat="1" ht="19.5" customHeight="1">
      <c r="A154" s="59"/>
      <c r="B154" s="64"/>
      <c r="C154" s="58"/>
      <c r="D154" s="393" t="s">
        <v>1358</v>
      </c>
      <c r="E154" s="393" t="s">
        <v>1358</v>
      </c>
      <c r="F154" s="397"/>
      <c r="G154" s="397"/>
      <c r="H154" s="56">
        <f>H153+1</f>
        <v>3</v>
      </c>
      <c r="I154" s="57" t="s">
        <v>2005</v>
      </c>
      <c r="J154" s="46"/>
    </row>
    <row r="155" spans="1:10" s="45" customFormat="1" ht="19.5" customHeight="1">
      <c r="A155" s="59"/>
      <c r="B155" s="64"/>
      <c r="C155" s="58"/>
      <c r="D155" s="393" t="s">
        <v>1358</v>
      </c>
      <c r="E155" s="393" t="s">
        <v>1358</v>
      </c>
      <c r="F155" s="397"/>
      <c r="G155" s="397"/>
      <c r="H155" s="56">
        <f>H154+1</f>
        <v>4</v>
      </c>
      <c r="I155" s="57" t="s">
        <v>2006</v>
      </c>
      <c r="J155" s="46"/>
    </row>
    <row r="156" spans="1:10" ht="19.5" customHeight="1">
      <c r="B156" s="445"/>
      <c r="C156" s="58"/>
      <c r="D156" s="393" t="s">
        <v>1358</v>
      </c>
      <c r="E156" s="393" t="s">
        <v>1358</v>
      </c>
      <c r="F156" s="397"/>
      <c r="G156" s="397"/>
      <c r="H156" s="56">
        <f>H155+1</f>
        <v>5</v>
      </c>
      <c r="I156" s="57" t="s">
        <v>2007</v>
      </c>
    </row>
    <row r="157" spans="1:10" ht="19.5" customHeight="1">
      <c r="B157" s="64"/>
      <c r="C157" s="58"/>
      <c r="D157" s="393" t="s">
        <v>1358</v>
      </c>
      <c r="E157" s="393" t="s">
        <v>1358</v>
      </c>
      <c r="F157" s="397"/>
      <c r="G157" s="397"/>
      <c r="H157" s="56" t="str">
        <f>"Q"&amp;$H$156+1&amp;"-1"</f>
        <v>Q6-1</v>
      </c>
      <c r="I157" s="57" t="s">
        <v>1899</v>
      </c>
    </row>
    <row r="158" spans="1:10" ht="19.5" customHeight="1">
      <c r="B158" s="64"/>
      <c r="C158" s="58"/>
      <c r="D158" s="393" t="s">
        <v>1358</v>
      </c>
      <c r="E158" s="393" t="s">
        <v>1358</v>
      </c>
      <c r="F158" s="397"/>
      <c r="G158" s="397"/>
      <c r="H158" s="56" t="str">
        <f>"Q"&amp;$H$156+1&amp;"-2"</f>
        <v>Q6-2</v>
      </c>
      <c r="I158" s="57" t="s">
        <v>1900</v>
      </c>
    </row>
    <row r="159" spans="1:10" ht="19.5" customHeight="1">
      <c r="B159" s="64"/>
      <c r="C159" s="58"/>
      <c r="D159" s="393" t="s">
        <v>1358</v>
      </c>
      <c r="E159" s="393" t="s">
        <v>1358</v>
      </c>
      <c r="F159" s="397"/>
      <c r="G159" s="397"/>
      <c r="H159" s="56">
        <f>H156+2</f>
        <v>7</v>
      </c>
      <c r="I159" s="57" t="s">
        <v>1901</v>
      </c>
    </row>
    <row r="160" spans="1:10" ht="19.5" customHeight="1">
      <c r="B160" s="445"/>
      <c r="C160" s="58"/>
      <c r="D160" s="393" t="s">
        <v>1358</v>
      </c>
      <c r="E160" s="393" t="s">
        <v>1358</v>
      </c>
      <c r="F160" s="397"/>
      <c r="G160" s="397"/>
      <c r="H160" s="56">
        <f t="shared" ref="H160:H169" si="23">H159+1</f>
        <v>8</v>
      </c>
      <c r="I160" s="57" t="s">
        <v>1902</v>
      </c>
    </row>
    <row r="161" spans="2:9" ht="19.5" customHeight="1">
      <c r="B161" s="64"/>
      <c r="C161" s="58"/>
      <c r="D161" s="393" t="s">
        <v>1358</v>
      </c>
      <c r="E161" s="393" t="s">
        <v>1358</v>
      </c>
      <c r="F161" s="397"/>
      <c r="G161" s="397"/>
      <c r="H161" s="56">
        <f t="shared" si="23"/>
        <v>9</v>
      </c>
      <c r="I161" s="57" t="s">
        <v>1903</v>
      </c>
    </row>
    <row r="162" spans="2:9" ht="19.5" customHeight="1">
      <c r="B162" s="64"/>
      <c r="C162" s="58"/>
      <c r="D162" s="393" t="s">
        <v>1358</v>
      </c>
      <c r="E162" s="393" t="s">
        <v>1358</v>
      </c>
      <c r="F162" s="397"/>
      <c r="G162" s="397"/>
      <c r="H162" s="56">
        <f t="shared" si="23"/>
        <v>10</v>
      </c>
      <c r="I162" s="57" t="s">
        <v>2008</v>
      </c>
    </row>
    <row r="163" spans="2:9" ht="19.5" customHeight="1">
      <c r="B163" s="64"/>
      <c r="C163" s="58"/>
      <c r="D163" s="393" t="s">
        <v>1358</v>
      </c>
      <c r="E163" s="393" t="s">
        <v>1358</v>
      </c>
      <c r="F163" s="397"/>
      <c r="G163" s="397"/>
      <c r="H163" s="56">
        <f t="shared" si="23"/>
        <v>11</v>
      </c>
      <c r="I163" s="57" t="s">
        <v>1904</v>
      </c>
    </row>
    <row r="164" spans="2:9" ht="19.5" customHeight="1">
      <c r="B164" s="445"/>
      <c r="C164" s="58"/>
      <c r="D164" s="393" t="s">
        <v>1358</v>
      </c>
      <c r="E164" s="393" t="s">
        <v>1358</v>
      </c>
      <c r="F164" s="397"/>
      <c r="G164" s="397"/>
      <c r="H164" s="56">
        <f t="shared" si="23"/>
        <v>12</v>
      </c>
      <c r="I164" s="57" t="s">
        <v>1905</v>
      </c>
    </row>
    <row r="165" spans="2:9" ht="19.5" customHeight="1">
      <c r="B165" s="64"/>
      <c r="C165" s="58"/>
      <c r="D165" s="393" t="s">
        <v>1358</v>
      </c>
      <c r="E165" s="393" t="s">
        <v>1358</v>
      </c>
      <c r="F165" s="397"/>
      <c r="G165" s="397"/>
      <c r="H165" s="56">
        <f t="shared" si="23"/>
        <v>13</v>
      </c>
      <c r="I165" s="57" t="s">
        <v>2009</v>
      </c>
    </row>
    <row r="166" spans="2:9" ht="19.5" customHeight="1">
      <c r="B166" s="64"/>
      <c r="C166" s="58"/>
      <c r="D166" s="393" t="s">
        <v>1358</v>
      </c>
      <c r="E166" s="393" t="s">
        <v>1358</v>
      </c>
      <c r="F166" s="397"/>
      <c r="G166" s="397"/>
      <c r="H166" s="56">
        <f t="shared" si="23"/>
        <v>14</v>
      </c>
      <c r="I166" s="57" t="s">
        <v>2010</v>
      </c>
    </row>
    <row r="167" spans="2:9" ht="19.5" customHeight="1">
      <c r="B167" s="64"/>
      <c r="C167" s="58"/>
      <c r="D167" s="393" t="s">
        <v>1358</v>
      </c>
      <c r="E167" s="393" t="s">
        <v>1358</v>
      </c>
      <c r="F167" s="397"/>
      <c r="G167" s="397"/>
      <c r="H167" s="56">
        <f t="shared" si="23"/>
        <v>15</v>
      </c>
      <c r="I167" s="57" t="s">
        <v>2011</v>
      </c>
    </row>
    <row r="168" spans="2:9" ht="19.5" customHeight="1">
      <c r="B168" s="64"/>
      <c r="C168" s="58"/>
      <c r="D168" s="393" t="s">
        <v>1358</v>
      </c>
      <c r="E168" s="393" t="s">
        <v>1358</v>
      </c>
      <c r="F168" s="397"/>
      <c r="G168" s="397"/>
      <c r="H168" s="56">
        <f t="shared" si="23"/>
        <v>16</v>
      </c>
      <c r="I168" s="57" t="s">
        <v>2012</v>
      </c>
    </row>
    <row r="169" spans="2:9" ht="19.5" customHeight="1">
      <c r="B169" s="64"/>
      <c r="C169" s="58"/>
      <c r="D169" s="393" t="s">
        <v>1358</v>
      </c>
      <c r="E169" s="393" t="s">
        <v>1358</v>
      </c>
      <c r="F169" s="397"/>
      <c r="G169" s="397"/>
      <c r="H169" s="56">
        <f t="shared" si="23"/>
        <v>17</v>
      </c>
      <c r="I169" s="57" t="s">
        <v>2013</v>
      </c>
    </row>
    <row r="170" spans="2:9" ht="19.5" customHeight="1">
      <c r="B170" s="64"/>
      <c r="C170" s="58"/>
      <c r="D170" s="393"/>
      <c r="E170" s="393"/>
      <c r="F170" s="397"/>
      <c r="G170" s="397"/>
      <c r="H170" s="56"/>
      <c r="I170" s="57"/>
    </row>
  </sheetData>
  <mergeCells count="2">
    <mergeCell ref="D3:E3"/>
    <mergeCell ref="F3:H3"/>
  </mergeCells>
  <phoneticPr fontId="2"/>
  <pageMargins left="0.23622047244094491" right="0.23622047244094491" top="0.19685039370078741" bottom="0.19685039370078741" header="0.31496062992125984" footer="0.31496062992125984"/>
  <pageSetup paperSize="9" fitToHeight="0" orientation="portrait" copies="2" r:id="rId1"/>
  <headerFooter alignWithMargins="0"/>
  <rowBreaks count="2" manualBreakCount="2">
    <brk id="66" max="25" man="1"/>
    <brk id="128" max="25" man="1"/>
  </rowBreaks>
  <colBreaks count="1" manualBreakCount="1">
    <brk id="9" max="81"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92"/>
  <sheetViews>
    <sheetView zoomScale="85" zoomScaleNormal="85" zoomScaleSheetLayoutView="70" workbookViewId="0">
      <pane xSplit="1" ySplit="3" topLeftCell="B679" activePane="bottomRight" state="frozen"/>
      <selection activeCell="H12" sqref="H12"/>
      <selection pane="topRight" activeCell="H12" sqref="H12"/>
      <selection pane="bottomLeft" activeCell="H12" sqref="H12"/>
      <selection pane="bottomRight" activeCell="E702" sqref="E702"/>
    </sheetView>
  </sheetViews>
  <sheetFormatPr defaultColWidth="9" defaultRowHeight="15"/>
  <cols>
    <col min="1" max="1" width="6.625" style="17" customWidth="1"/>
    <col min="2" max="2" width="6.625" style="18" customWidth="1"/>
    <col min="3" max="4" width="4.625" style="18" customWidth="1"/>
    <col min="5" max="5" width="60.625" style="19" customWidth="1"/>
    <col min="6" max="7" width="12.625" style="19" customWidth="1"/>
    <col min="8" max="16384" width="9" style="1"/>
  </cols>
  <sheetData>
    <row r="1" spans="1:7" s="9" customFormat="1" ht="31.5" customHeight="1">
      <c r="A1" s="50" t="s">
        <v>2045</v>
      </c>
      <c r="B1" s="10"/>
      <c r="C1" s="6"/>
      <c r="D1" s="6"/>
      <c r="E1" s="6"/>
      <c r="F1" s="6"/>
      <c r="G1" s="6"/>
    </row>
    <row r="2" spans="1:7" s="9" customFormat="1" ht="32.25" customHeight="1">
      <c r="A2" s="564" t="s">
        <v>5</v>
      </c>
      <c r="B2" s="568" t="s">
        <v>147</v>
      </c>
      <c r="C2" s="564" t="s">
        <v>6</v>
      </c>
      <c r="D2" s="564"/>
      <c r="E2" s="564" t="s">
        <v>2</v>
      </c>
      <c r="F2" s="564" t="s">
        <v>282</v>
      </c>
      <c r="G2" s="564"/>
    </row>
    <row r="3" spans="1:7" s="9" customFormat="1" ht="32.25" customHeight="1">
      <c r="A3" s="565"/>
      <c r="B3" s="569"/>
      <c r="C3" s="565"/>
      <c r="D3" s="565"/>
      <c r="E3" s="565"/>
      <c r="F3" s="400" t="s">
        <v>1402</v>
      </c>
      <c r="G3" s="400" t="s">
        <v>1403</v>
      </c>
    </row>
    <row r="4" spans="1:7" ht="24.75">
      <c r="A4" s="243" t="s">
        <v>1363</v>
      </c>
      <c r="B4" s="245"/>
      <c r="C4" s="246"/>
      <c r="D4" s="246"/>
      <c r="E4" s="244"/>
      <c r="F4" s="401"/>
      <c r="G4" s="402"/>
    </row>
    <row r="5" spans="1:7">
      <c r="A5" s="7" t="s">
        <v>154</v>
      </c>
      <c r="B5" s="26">
        <v>1</v>
      </c>
      <c r="C5" s="22"/>
      <c r="D5" s="22"/>
      <c r="E5" s="13" t="s">
        <v>123</v>
      </c>
      <c r="F5" s="562" t="s">
        <v>261</v>
      </c>
      <c r="G5" s="563"/>
    </row>
    <row r="6" spans="1:7">
      <c r="A6" s="7"/>
      <c r="B6" s="27"/>
      <c r="C6" s="5"/>
      <c r="D6" s="5"/>
      <c r="E6" s="4" t="s">
        <v>0</v>
      </c>
      <c r="F6" s="403"/>
      <c r="G6" s="404"/>
    </row>
    <row r="7" spans="1:7">
      <c r="A7" s="7"/>
      <c r="B7" s="27"/>
      <c r="C7" s="5"/>
      <c r="D7" s="5" t="s">
        <v>1620</v>
      </c>
      <c r="E7" s="2" t="s">
        <v>124</v>
      </c>
      <c r="F7" s="405"/>
      <c r="G7" s="406"/>
    </row>
    <row r="8" spans="1:7">
      <c r="A8" s="7"/>
      <c r="B8" s="27"/>
      <c r="C8" s="5"/>
      <c r="D8" s="5" t="s">
        <v>1621</v>
      </c>
      <c r="E8" s="2" t="s">
        <v>125</v>
      </c>
      <c r="F8" s="405"/>
      <c r="G8" s="406"/>
    </row>
    <row r="9" spans="1:7">
      <c r="A9" s="7" t="s">
        <v>30</v>
      </c>
      <c r="B9" s="26">
        <f>B5+1</f>
        <v>2</v>
      </c>
      <c r="C9" s="22"/>
      <c r="D9" s="22"/>
      <c r="E9" s="13" t="s">
        <v>158</v>
      </c>
      <c r="F9" s="562" t="s">
        <v>261</v>
      </c>
      <c r="G9" s="563"/>
    </row>
    <row r="10" spans="1:7">
      <c r="A10" s="7"/>
      <c r="B10" s="27"/>
      <c r="C10" s="5"/>
      <c r="D10" s="5"/>
      <c r="E10" s="4" t="s">
        <v>1</v>
      </c>
      <c r="F10" s="403"/>
      <c r="G10" s="404"/>
    </row>
    <row r="11" spans="1:7">
      <c r="A11" s="7"/>
      <c r="B11" s="27"/>
      <c r="C11" s="5"/>
      <c r="D11" s="5"/>
      <c r="E11" s="2" t="s">
        <v>159</v>
      </c>
      <c r="F11" s="405"/>
      <c r="G11" s="406"/>
    </row>
    <row r="12" spans="1:7">
      <c r="A12" s="7" t="s">
        <v>30</v>
      </c>
      <c r="B12" s="26">
        <f>B9+1</f>
        <v>3</v>
      </c>
      <c r="C12" s="22"/>
      <c r="D12" s="22"/>
      <c r="E12" s="13" t="s">
        <v>936</v>
      </c>
      <c r="F12" s="562" t="s">
        <v>261</v>
      </c>
      <c r="G12" s="563"/>
    </row>
    <row r="13" spans="1:7">
      <c r="A13" s="7"/>
      <c r="B13" s="27"/>
      <c r="C13" s="5"/>
      <c r="D13" s="5"/>
      <c r="E13" s="4" t="s">
        <v>1</v>
      </c>
      <c r="F13" s="403"/>
      <c r="G13" s="404"/>
    </row>
    <row r="14" spans="1:7">
      <c r="A14" s="7"/>
      <c r="B14" s="27"/>
      <c r="C14" s="5"/>
      <c r="D14" s="5"/>
      <c r="E14" s="2" t="s">
        <v>937</v>
      </c>
      <c r="F14" s="405"/>
      <c r="G14" s="406"/>
    </row>
    <row r="15" spans="1:7">
      <c r="A15" s="7" t="s">
        <v>1646</v>
      </c>
      <c r="B15" s="26">
        <f>B12+1</f>
        <v>4</v>
      </c>
      <c r="C15" s="22"/>
      <c r="D15" s="22"/>
      <c r="E15" s="13" t="s">
        <v>126</v>
      </c>
      <c r="F15" s="562" t="s">
        <v>261</v>
      </c>
      <c r="G15" s="563"/>
    </row>
    <row r="16" spans="1:7">
      <c r="A16" s="7"/>
      <c r="B16" s="27"/>
      <c r="C16" s="5"/>
      <c r="D16" s="5"/>
      <c r="E16" s="4" t="s">
        <v>0</v>
      </c>
      <c r="F16" s="403"/>
      <c r="G16" s="404"/>
    </row>
    <row r="17" spans="1:7">
      <c r="A17" s="7"/>
      <c r="B17" s="27"/>
      <c r="C17" s="5"/>
      <c r="D17" s="5" t="s">
        <v>33</v>
      </c>
      <c r="E17" s="2" t="s">
        <v>46</v>
      </c>
      <c r="F17" s="415"/>
      <c r="G17" s="469"/>
    </row>
    <row r="18" spans="1:7">
      <c r="A18" s="7"/>
      <c r="B18" s="27"/>
      <c r="C18" s="5"/>
      <c r="D18" s="5" t="s">
        <v>34</v>
      </c>
      <c r="E18" s="2" t="s">
        <v>47</v>
      </c>
      <c r="F18" s="415"/>
      <c r="G18" s="469"/>
    </row>
    <row r="19" spans="1:7">
      <c r="A19" s="7"/>
      <c r="B19" s="27"/>
      <c r="C19" s="5"/>
      <c r="D19" s="5" t="s">
        <v>14</v>
      </c>
      <c r="E19" s="2" t="s">
        <v>48</v>
      </c>
      <c r="F19" s="415"/>
      <c r="G19" s="469"/>
    </row>
    <row r="20" spans="1:7">
      <c r="A20" s="7"/>
      <c r="B20" s="27"/>
      <c r="C20" s="5"/>
      <c r="D20" s="5" t="s">
        <v>15</v>
      </c>
      <c r="E20" s="2" t="s">
        <v>49</v>
      </c>
      <c r="F20" s="415"/>
      <c r="G20" s="469"/>
    </row>
    <row r="21" spans="1:7">
      <c r="A21" s="7"/>
      <c r="B21" s="27"/>
      <c r="C21" s="5"/>
      <c r="D21" s="5" t="s">
        <v>16</v>
      </c>
      <c r="E21" s="2" t="s">
        <v>50</v>
      </c>
      <c r="F21" s="415"/>
      <c r="G21" s="469"/>
    </row>
    <row r="22" spans="1:7">
      <c r="A22" s="7"/>
      <c r="B22" s="27"/>
      <c r="C22" s="5"/>
      <c r="D22" s="5" t="s">
        <v>17</v>
      </c>
      <c r="E22" s="2" t="s">
        <v>51</v>
      </c>
      <c r="F22" s="415"/>
      <c r="G22" s="469"/>
    </row>
    <row r="23" spans="1:7">
      <c r="A23" s="7"/>
      <c r="B23" s="27"/>
      <c r="C23" s="5"/>
      <c r="D23" s="5" t="s">
        <v>18</v>
      </c>
      <c r="E23" s="2" t="s">
        <v>52</v>
      </c>
      <c r="F23" s="415"/>
      <c r="G23" s="469"/>
    </row>
    <row r="24" spans="1:7">
      <c r="A24" s="7"/>
      <c r="B24" s="27"/>
      <c r="C24" s="5"/>
      <c r="D24" s="5" t="s">
        <v>19</v>
      </c>
      <c r="E24" s="2" t="s">
        <v>53</v>
      </c>
      <c r="F24" s="415"/>
      <c r="G24" s="469"/>
    </row>
    <row r="25" spans="1:7">
      <c r="A25" s="7"/>
      <c r="B25" s="27"/>
      <c r="C25" s="5"/>
      <c r="D25" s="5" t="s">
        <v>20</v>
      </c>
      <c r="E25" s="2" t="s">
        <v>54</v>
      </c>
      <c r="F25" s="415"/>
      <c r="G25" s="416"/>
    </row>
    <row r="26" spans="1:7">
      <c r="A26" s="7"/>
      <c r="B26" s="27"/>
      <c r="C26" s="5"/>
      <c r="D26" s="5" t="s">
        <v>21</v>
      </c>
      <c r="E26" s="2" t="s">
        <v>55</v>
      </c>
      <c r="F26" s="415"/>
      <c r="G26" s="416"/>
    </row>
    <row r="27" spans="1:7">
      <c r="A27" s="7"/>
      <c r="B27" s="27"/>
      <c r="C27" s="5"/>
      <c r="D27" s="5" t="s">
        <v>22</v>
      </c>
      <c r="E27" s="2" t="s">
        <v>56</v>
      </c>
      <c r="F27" s="415"/>
      <c r="G27" s="416"/>
    </row>
    <row r="28" spans="1:7">
      <c r="A28" s="7"/>
      <c r="B28" s="27"/>
      <c r="C28" s="5"/>
      <c r="D28" s="5" t="s">
        <v>23</v>
      </c>
      <c r="E28" s="2" t="s">
        <v>1218</v>
      </c>
      <c r="F28" s="415"/>
      <c r="G28" s="416"/>
    </row>
    <row r="29" spans="1:7">
      <c r="A29" s="7"/>
      <c r="B29" s="27"/>
      <c r="C29" s="5"/>
      <c r="D29" s="5" t="s">
        <v>24</v>
      </c>
      <c r="E29" s="2" t="s">
        <v>57</v>
      </c>
      <c r="F29" s="415"/>
      <c r="G29" s="416"/>
    </row>
    <row r="30" spans="1:7">
      <c r="A30" s="7"/>
      <c r="B30" s="27"/>
      <c r="C30" s="5"/>
      <c r="D30" s="5" t="s">
        <v>25</v>
      </c>
      <c r="E30" s="2" t="s">
        <v>58</v>
      </c>
      <c r="F30" s="415"/>
      <c r="G30" s="416"/>
    </row>
    <row r="31" spans="1:7">
      <c r="A31" s="7"/>
      <c r="B31" s="27"/>
      <c r="C31" s="5"/>
      <c r="D31" s="5" t="s">
        <v>26</v>
      </c>
      <c r="E31" s="2" t="s">
        <v>59</v>
      </c>
      <c r="F31" s="415"/>
      <c r="G31" s="416"/>
    </row>
    <row r="32" spans="1:7">
      <c r="A32" s="7"/>
      <c r="B32" s="27"/>
      <c r="C32" s="5"/>
      <c r="D32" s="5" t="s">
        <v>27</v>
      </c>
      <c r="E32" s="2" t="s">
        <v>60</v>
      </c>
      <c r="F32" s="415"/>
      <c r="G32" s="416"/>
    </row>
    <row r="33" spans="1:7">
      <c r="A33" s="7"/>
      <c r="B33" s="27"/>
      <c r="C33" s="5"/>
      <c r="D33" s="5" t="s">
        <v>28</v>
      </c>
      <c r="E33" s="2" t="s">
        <v>61</v>
      </c>
      <c r="F33" s="415"/>
      <c r="G33" s="416"/>
    </row>
    <row r="34" spans="1:7">
      <c r="A34" s="7"/>
      <c r="B34" s="27"/>
      <c r="C34" s="5"/>
      <c r="D34" s="5" t="s">
        <v>29</v>
      </c>
      <c r="E34" s="2" t="s">
        <v>62</v>
      </c>
      <c r="F34" s="415"/>
      <c r="G34" s="416"/>
    </row>
    <row r="35" spans="1:7">
      <c r="A35" s="7"/>
      <c r="B35" s="27"/>
      <c r="C35" s="5"/>
      <c r="D35" s="5" t="s">
        <v>63</v>
      </c>
      <c r="E35" s="2" t="s">
        <v>64</v>
      </c>
      <c r="F35" s="415"/>
      <c r="G35" s="416"/>
    </row>
    <row r="36" spans="1:7">
      <c r="A36" s="7"/>
      <c r="B36" s="27"/>
      <c r="C36" s="5"/>
      <c r="D36" s="5" t="s">
        <v>65</v>
      </c>
      <c r="E36" s="2" t="s">
        <v>66</v>
      </c>
      <c r="F36" s="415"/>
      <c r="G36" s="416"/>
    </row>
    <row r="37" spans="1:7">
      <c r="A37" s="7"/>
      <c r="B37" s="27"/>
      <c r="C37" s="5"/>
      <c r="D37" s="5" t="s">
        <v>67</v>
      </c>
      <c r="E37" s="2" t="s">
        <v>68</v>
      </c>
      <c r="F37" s="415"/>
      <c r="G37" s="416"/>
    </row>
    <row r="38" spans="1:7">
      <c r="A38" s="7"/>
      <c r="B38" s="27"/>
      <c r="C38" s="5"/>
      <c r="D38" s="5" t="s">
        <v>69</v>
      </c>
      <c r="E38" s="2" t="s">
        <v>70</v>
      </c>
      <c r="F38" s="415"/>
      <c r="G38" s="416"/>
    </row>
    <row r="39" spans="1:7">
      <c r="A39" s="7"/>
      <c r="B39" s="27"/>
      <c r="C39" s="5"/>
      <c r="D39" s="5" t="s">
        <v>71</v>
      </c>
      <c r="E39" s="2" t="s">
        <v>72</v>
      </c>
      <c r="F39" s="415"/>
      <c r="G39" s="416"/>
    </row>
    <row r="40" spans="1:7">
      <c r="A40" s="7"/>
      <c r="B40" s="27"/>
      <c r="C40" s="5"/>
      <c r="D40" s="5" t="s">
        <v>73</v>
      </c>
      <c r="E40" s="2" t="s">
        <v>74</v>
      </c>
      <c r="F40" s="415"/>
      <c r="G40" s="416"/>
    </row>
    <row r="41" spans="1:7">
      <c r="A41" s="7"/>
      <c r="B41" s="27"/>
      <c r="C41" s="5"/>
      <c r="D41" s="5" t="s">
        <v>75</v>
      </c>
      <c r="E41" s="2" t="s">
        <v>76</v>
      </c>
      <c r="F41" s="415"/>
      <c r="G41" s="416"/>
    </row>
    <row r="42" spans="1:7">
      <c r="A42" s="7"/>
      <c r="B42" s="27"/>
      <c r="C42" s="5"/>
      <c r="D42" s="5" t="s">
        <v>77</v>
      </c>
      <c r="E42" s="2" t="s">
        <v>78</v>
      </c>
      <c r="F42" s="415"/>
      <c r="G42" s="416"/>
    </row>
    <row r="43" spans="1:7">
      <c r="A43" s="7"/>
      <c r="B43" s="27"/>
      <c r="C43" s="5"/>
      <c r="D43" s="5" t="s">
        <v>79</v>
      </c>
      <c r="E43" s="2" t="s">
        <v>80</v>
      </c>
      <c r="F43" s="415"/>
      <c r="G43" s="416"/>
    </row>
    <row r="44" spans="1:7">
      <c r="A44" s="7"/>
      <c r="B44" s="27"/>
      <c r="C44" s="5"/>
      <c r="D44" s="5" t="s">
        <v>81</v>
      </c>
      <c r="E44" s="2" t="s">
        <v>82</v>
      </c>
      <c r="F44" s="415"/>
      <c r="G44" s="416"/>
    </row>
    <row r="45" spans="1:7">
      <c r="A45" s="7"/>
      <c r="B45" s="27"/>
      <c r="C45" s="5"/>
      <c r="D45" s="5" t="s">
        <v>83</v>
      </c>
      <c r="E45" s="2" t="s">
        <v>84</v>
      </c>
      <c r="F45" s="415"/>
      <c r="G45" s="416"/>
    </row>
    <row r="46" spans="1:7">
      <c r="A46" s="7"/>
      <c r="B46" s="27"/>
      <c r="C46" s="5"/>
      <c r="D46" s="5" t="s">
        <v>85</v>
      </c>
      <c r="E46" s="2" t="s">
        <v>86</v>
      </c>
      <c r="F46" s="415"/>
      <c r="G46" s="416"/>
    </row>
    <row r="47" spans="1:7">
      <c r="A47" s="7"/>
      <c r="B47" s="27"/>
      <c r="C47" s="5"/>
      <c r="D47" s="5" t="s">
        <v>87</v>
      </c>
      <c r="E47" s="2" t="s">
        <v>88</v>
      </c>
      <c r="F47" s="415"/>
      <c r="G47" s="416"/>
    </row>
    <row r="48" spans="1:7">
      <c r="A48" s="7"/>
      <c r="B48" s="27"/>
      <c r="C48" s="5"/>
      <c r="D48" s="5" t="s">
        <v>89</v>
      </c>
      <c r="E48" s="2" t="s">
        <v>90</v>
      </c>
      <c r="F48" s="415"/>
      <c r="G48" s="416"/>
    </row>
    <row r="49" spans="1:7">
      <c r="A49" s="7"/>
      <c r="B49" s="27"/>
      <c r="C49" s="5"/>
      <c r="D49" s="5" t="s">
        <v>91</v>
      </c>
      <c r="E49" s="2" t="s">
        <v>92</v>
      </c>
      <c r="F49" s="415"/>
      <c r="G49" s="416"/>
    </row>
    <row r="50" spans="1:7">
      <c r="A50" s="7"/>
      <c r="B50" s="27"/>
      <c r="C50" s="5"/>
      <c r="D50" s="5" t="s">
        <v>93</v>
      </c>
      <c r="E50" s="2" t="s">
        <v>94</v>
      </c>
      <c r="F50" s="415"/>
      <c r="G50" s="416"/>
    </row>
    <row r="51" spans="1:7">
      <c r="A51" s="7"/>
      <c r="B51" s="27"/>
      <c r="C51" s="5"/>
      <c r="D51" s="5" t="s">
        <v>95</v>
      </c>
      <c r="E51" s="2" t="s">
        <v>96</v>
      </c>
      <c r="F51" s="415"/>
      <c r="G51" s="416"/>
    </row>
    <row r="52" spans="1:7">
      <c r="A52" s="7"/>
      <c r="B52" s="27"/>
      <c r="C52" s="5"/>
      <c r="D52" s="5" t="s">
        <v>97</v>
      </c>
      <c r="E52" s="2" t="s">
        <v>98</v>
      </c>
      <c r="F52" s="415"/>
      <c r="G52" s="416"/>
    </row>
    <row r="53" spans="1:7">
      <c r="A53" s="7"/>
      <c r="B53" s="27"/>
      <c r="C53" s="5"/>
      <c r="D53" s="5" t="s">
        <v>99</v>
      </c>
      <c r="E53" s="2" t="s">
        <v>100</v>
      </c>
      <c r="F53" s="415"/>
      <c r="G53" s="416"/>
    </row>
    <row r="54" spans="1:7">
      <c r="A54" s="7"/>
      <c r="B54" s="27"/>
      <c r="C54" s="5"/>
      <c r="D54" s="5" t="s">
        <v>101</v>
      </c>
      <c r="E54" s="2" t="s">
        <v>102</v>
      </c>
      <c r="F54" s="415"/>
      <c r="G54" s="416"/>
    </row>
    <row r="55" spans="1:7">
      <c r="A55" s="7"/>
      <c r="B55" s="27"/>
      <c r="C55" s="5"/>
      <c r="D55" s="5" t="s">
        <v>103</v>
      </c>
      <c r="E55" s="2" t="s">
        <v>104</v>
      </c>
      <c r="F55" s="415"/>
      <c r="G55" s="416"/>
    </row>
    <row r="56" spans="1:7">
      <c r="A56" s="7"/>
      <c r="B56" s="27"/>
      <c r="C56" s="5"/>
      <c r="D56" s="5" t="s">
        <v>105</v>
      </c>
      <c r="E56" s="2" t="s">
        <v>106</v>
      </c>
      <c r="F56" s="415"/>
      <c r="G56" s="416"/>
    </row>
    <row r="57" spans="1:7">
      <c r="A57" s="7"/>
      <c r="B57" s="27"/>
      <c r="C57" s="5"/>
      <c r="D57" s="5" t="s">
        <v>107</v>
      </c>
      <c r="E57" s="2" t="s">
        <v>108</v>
      </c>
      <c r="F57" s="415"/>
      <c r="G57" s="416"/>
    </row>
    <row r="58" spans="1:7">
      <c r="A58" s="7"/>
      <c r="B58" s="27"/>
      <c r="C58" s="5"/>
      <c r="D58" s="5" t="s">
        <v>109</v>
      </c>
      <c r="E58" s="2" t="s">
        <v>110</v>
      </c>
      <c r="F58" s="415"/>
      <c r="G58" s="416"/>
    </row>
    <row r="59" spans="1:7">
      <c r="A59" s="7"/>
      <c r="B59" s="27"/>
      <c r="C59" s="5"/>
      <c r="D59" s="5" t="s">
        <v>111</v>
      </c>
      <c r="E59" s="2" t="s">
        <v>112</v>
      </c>
      <c r="F59" s="415"/>
      <c r="G59" s="416"/>
    </row>
    <row r="60" spans="1:7">
      <c r="A60" s="7"/>
      <c r="B60" s="27"/>
      <c r="C60" s="5"/>
      <c r="D60" s="5" t="s">
        <v>113</v>
      </c>
      <c r="E60" s="2" t="s">
        <v>114</v>
      </c>
      <c r="F60" s="415"/>
      <c r="G60" s="416"/>
    </row>
    <row r="61" spans="1:7">
      <c r="A61" s="7"/>
      <c r="B61" s="27"/>
      <c r="C61" s="5"/>
      <c r="D61" s="5" t="s">
        <v>115</v>
      </c>
      <c r="E61" s="2" t="s">
        <v>116</v>
      </c>
      <c r="F61" s="415"/>
      <c r="G61" s="469"/>
    </row>
    <row r="62" spans="1:7">
      <c r="A62" s="7"/>
      <c r="B62" s="27"/>
      <c r="C62" s="5"/>
      <c r="D62" s="5" t="s">
        <v>117</v>
      </c>
      <c r="E62" s="2" t="s">
        <v>118</v>
      </c>
      <c r="F62" s="415"/>
      <c r="G62" s="469"/>
    </row>
    <row r="63" spans="1:7">
      <c r="A63" s="7"/>
      <c r="B63" s="27"/>
      <c r="C63" s="5"/>
      <c r="D63" s="5" t="s">
        <v>119</v>
      </c>
      <c r="E63" s="2" t="s">
        <v>120</v>
      </c>
      <c r="F63" s="415"/>
      <c r="G63" s="469"/>
    </row>
    <row r="64" spans="1:7">
      <c r="A64" s="7"/>
      <c r="B64" s="27"/>
      <c r="C64" s="5"/>
      <c r="D64" s="5" t="s">
        <v>121</v>
      </c>
      <c r="E64" s="2" t="s">
        <v>122</v>
      </c>
      <c r="F64" s="415"/>
      <c r="G64" s="469"/>
    </row>
    <row r="65" spans="1:7">
      <c r="A65" s="7" t="s">
        <v>154</v>
      </c>
      <c r="B65" s="26">
        <f>B15+1</f>
        <v>5</v>
      </c>
      <c r="C65" s="22"/>
      <c r="D65" s="22"/>
      <c r="E65" s="13" t="s">
        <v>204</v>
      </c>
      <c r="F65" s="562" t="s">
        <v>261</v>
      </c>
      <c r="G65" s="563"/>
    </row>
    <row r="66" spans="1:7">
      <c r="A66" s="7"/>
      <c r="B66" s="27"/>
      <c r="C66" s="5"/>
      <c r="D66" s="5"/>
      <c r="E66" s="4" t="s">
        <v>0</v>
      </c>
      <c r="F66" s="403"/>
      <c r="G66" s="404"/>
    </row>
    <row r="67" spans="1:7" ht="59.25" customHeight="1">
      <c r="A67" s="7"/>
      <c r="B67" s="27"/>
      <c r="C67" s="5"/>
      <c r="D67" s="5"/>
      <c r="E67" s="4" t="s">
        <v>266</v>
      </c>
      <c r="F67" s="403"/>
      <c r="G67" s="404"/>
    </row>
    <row r="68" spans="1:7">
      <c r="A68" s="7"/>
      <c r="B68" s="27"/>
      <c r="C68" s="5"/>
      <c r="D68" s="5" t="s">
        <v>9</v>
      </c>
      <c r="E68" s="51" t="s">
        <v>267</v>
      </c>
      <c r="F68" s="405"/>
      <c r="G68" s="406"/>
    </row>
    <row r="69" spans="1:7">
      <c r="A69" s="7"/>
      <c r="B69" s="27"/>
      <c r="C69" s="5"/>
      <c r="D69" s="5" t="s">
        <v>33</v>
      </c>
      <c r="E69" s="2" t="s">
        <v>205</v>
      </c>
      <c r="F69" s="405"/>
      <c r="G69" s="406"/>
    </row>
    <row r="70" spans="1:7">
      <c r="A70" s="7"/>
      <c r="B70" s="27"/>
      <c r="C70" s="5"/>
      <c r="D70" s="5" t="s">
        <v>34</v>
      </c>
      <c r="E70" s="52" t="s">
        <v>127</v>
      </c>
      <c r="F70" s="405"/>
      <c r="G70" s="406"/>
    </row>
    <row r="71" spans="1:7">
      <c r="A71" s="7"/>
      <c r="B71" s="27"/>
      <c r="C71" s="5"/>
      <c r="D71" s="5" t="s">
        <v>35</v>
      </c>
      <c r="E71" s="52" t="s">
        <v>245</v>
      </c>
      <c r="F71" s="405"/>
      <c r="G71" s="406"/>
    </row>
    <row r="72" spans="1:7">
      <c r="A72" s="7"/>
      <c r="B72" s="27"/>
      <c r="C72" s="5"/>
      <c r="D72" s="5" t="s">
        <v>15</v>
      </c>
      <c r="E72" s="52" t="s">
        <v>128</v>
      </c>
      <c r="F72" s="405"/>
      <c r="G72" s="406"/>
    </row>
    <row r="73" spans="1:7">
      <c r="A73" s="7"/>
      <c r="B73" s="27"/>
      <c r="C73" s="5"/>
      <c r="D73" s="5" t="s">
        <v>16</v>
      </c>
      <c r="E73" s="52" t="s">
        <v>129</v>
      </c>
      <c r="F73" s="405"/>
      <c r="G73" s="406"/>
    </row>
    <row r="74" spans="1:7">
      <c r="A74" s="7"/>
      <c r="B74" s="27"/>
      <c r="C74" s="5"/>
      <c r="D74" s="5" t="s">
        <v>17</v>
      </c>
      <c r="E74" s="52" t="s">
        <v>130</v>
      </c>
      <c r="F74" s="405"/>
      <c r="G74" s="406"/>
    </row>
    <row r="75" spans="1:7">
      <c r="A75" s="7"/>
      <c r="B75" s="27"/>
      <c r="C75" s="5"/>
      <c r="D75" s="5" t="s">
        <v>18</v>
      </c>
      <c r="E75" s="52" t="s">
        <v>196</v>
      </c>
      <c r="F75" s="405"/>
      <c r="G75" s="406"/>
    </row>
    <row r="76" spans="1:7">
      <c r="A76" s="7"/>
      <c r="B76" s="27"/>
      <c r="C76" s="5"/>
      <c r="D76" s="5" t="s">
        <v>19</v>
      </c>
      <c r="E76" s="52" t="s">
        <v>197</v>
      </c>
      <c r="F76" s="405"/>
      <c r="G76" s="406"/>
    </row>
    <row r="77" spans="1:7">
      <c r="A77" s="7"/>
      <c r="B77" s="27"/>
      <c r="C77" s="5"/>
      <c r="D77" s="5" t="s">
        <v>9</v>
      </c>
      <c r="E77" s="51" t="s">
        <v>268</v>
      </c>
      <c r="F77" s="405"/>
      <c r="G77" s="406"/>
    </row>
    <row r="78" spans="1:7">
      <c r="A78" s="7"/>
      <c r="B78" s="27"/>
      <c r="C78" s="5"/>
      <c r="D78" s="5" t="s">
        <v>161</v>
      </c>
      <c r="E78" s="2" t="s">
        <v>127</v>
      </c>
      <c r="F78" s="405"/>
      <c r="G78" s="406"/>
    </row>
    <row r="79" spans="1:7">
      <c r="A79" s="7"/>
      <c r="B79" s="27"/>
      <c r="C79" s="5"/>
      <c r="D79" s="5" t="s">
        <v>173</v>
      </c>
      <c r="E79" s="52" t="s">
        <v>246</v>
      </c>
      <c r="F79" s="405"/>
      <c r="G79" s="406"/>
    </row>
    <row r="80" spans="1:7">
      <c r="A80" s="7"/>
      <c r="B80" s="27"/>
      <c r="C80" s="5"/>
      <c r="D80" s="5" t="s">
        <v>22</v>
      </c>
      <c r="E80" s="52" t="s">
        <v>128</v>
      </c>
      <c r="F80" s="405"/>
      <c r="G80" s="406"/>
    </row>
    <row r="81" spans="1:7">
      <c r="A81" s="7"/>
      <c r="B81" s="27"/>
      <c r="C81" s="5"/>
      <c r="D81" s="5" t="s">
        <v>23</v>
      </c>
      <c r="E81" s="52" t="s">
        <v>129</v>
      </c>
      <c r="F81" s="405"/>
      <c r="G81" s="406"/>
    </row>
    <row r="82" spans="1:7">
      <c r="A82" s="7"/>
      <c r="B82" s="27"/>
      <c r="C82" s="5"/>
      <c r="D82" s="5" t="s">
        <v>24</v>
      </c>
      <c r="E82" s="52" t="s">
        <v>130</v>
      </c>
      <c r="F82" s="405"/>
      <c r="G82" s="406"/>
    </row>
    <row r="83" spans="1:7">
      <c r="A83" s="7"/>
      <c r="B83" s="27"/>
      <c r="C83" s="5"/>
      <c r="D83" s="5" t="s">
        <v>25</v>
      </c>
      <c r="E83" s="52" t="s">
        <v>196</v>
      </c>
      <c r="F83" s="405"/>
      <c r="G83" s="406"/>
    </row>
    <row r="84" spans="1:7">
      <c r="A84" s="7"/>
      <c r="B84" s="27"/>
      <c r="C84" s="5"/>
      <c r="D84" s="5" t="s">
        <v>26</v>
      </c>
      <c r="E84" s="52" t="s">
        <v>197</v>
      </c>
      <c r="F84" s="405"/>
      <c r="G84" s="406"/>
    </row>
    <row r="85" spans="1:7">
      <c r="A85" s="7" t="s">
        <v>154</v>
      </c>
      <c r="B85" s="26">
        <f>B65+1</f>
        <v>6</v>
      </c>
      <c r="C85" s="22"/>
      <c r="D85" s="22"/>
      <c r="E85" s="13" t="s">
        <v>1335</v>
      </c>
      <c r="F85" s="562" t="str">
        <f>"大学・大学院卒（Q"&amp;$B$65&amp;"=6-8）"</f>
        <v>大学・大学院卒（Q5=6-8）</v>
      </c>
      <c r="G85" s="563"/>
    </row>
    <row r="86" spans="1:7">
      <c r="A86" s="7"/>
      <c r="B86" s="27"/>
      <c r="C86" s="5"/>
      <c r="D86" s="5"/>
      <c r="E86" s="4" t="s">
        <v>0</v>
      </c>
      <c r="F86" s="403"/>
      <c r="G86" s="404"/>
    </row>
    <row r="87" spans="1:7">
      <c r="A87" s="7"/>
      <c r="B87" s="27"/>
      <c r="C87" s="5"/>
      <c r="D87" s="5"/>
      <c r="E87" s="4" t="s">
        <v>1364</v>
      </c>
      <c r="F87" s="403"/>
      <c r="G87" s="404"/>
    </row>
    <row r="88" spans="1:7">
      <c r="A88" s="7"/>
      <c r="B88" s="27"/>
      <c r="C88" s="5"/>
      <c r="D88" s="5" t="s">
        <v>33</v>
      </c>
      <c r="E88" s="2" t="s">
        <v>1336</v>
      </c>
      <c r="F88" s="405"/>
      <c r="G88" s="406"/>
    </row>
    <row r="89" spans="1:7">
      <c r="A89" s="7"/>
      <c r="B89" s="27"/>
      <c r="C89" s="5"/>
      <c r="D89" s="5" t="s">
        <v>34</v>
      </c>
      <c r="E89" s="52" t="s">
        <v>1337</v>
      </c>
      <c r="F89" s="405"/>
      <c r="G89" s="406"/>
    </row>
    <row r="90" spans="1:7">
      <c r="A90" s="7"/>
      <c r="B90" s="27"/>
      <c r="C90" s="5"/>
      <c r="D90" s="5" t="s">
        <v>35</v>
      </c>
      <c r="E90" s="52" t="s">
        <v>1338</v>
      </c>
      <c r="F90" s="405"/>
      <c r="G90" s="406"/>
    </row>
    <row r="91" spans="1:7">
      <c r="A91" s="7"/>
      <c r="B91" s="27"/>
      <c r="C91" s="5"/>
      <c r="D91" s="5" t="s">
        <v>15</v>
      </c>
      <c r="E91" s="52" t="s">
        <v>1339</v>
      </c>
      <c r="F91" s="405"/>
      <c r="G91" s="406"/>
    </row>
    <row r="92" spans="1:7">
      <c r="A92" s="7"/>
      <c r="B92" s="27"/>
      <c r="C92" s="5"/>
      <c r="D92" s="5" t="s">
        <v>16</v>
      </c>
      <c r="E92" s="52" t="s">
        <v>1340</v>
      </c>
      <c r="F92" s="405"/>
      <c r="G92" s="406"/>
    </row>
    <row r="93" spans="1:7">
      <c r="A93" s="7"/>
      <c r="B93" s="27"/>
      <c r="C93" s="5"/>
      <c r="D93" s="5" t="s">
        <v>17</v>
      </c>
      <c r="E93" s="52" t="s">
        <v>1341</v>
      </c>
      <c r="F93" s="405"/>
      <c r="G93" s="406"/>
    </row>
    <row r="94" spans="1:7">
      <c r="A94" s="7"/>
      <c r="B94" s="27"/>
      <c r="C94" s="5"/>
      <c r="D94" s="5" t="s">
        <v>18</v>
      </c>
      <c r="E94" s="52" t="s">
        <v>1342</v>
      </c>
      <c r="F94" s="405"/>
      <c r="G94" s="406"/>
    </row>
    <row r="95" spans="1:7">
      <c r="A95" s="7"/>
      <c r="B95" s="27"/>
      <c r="C95" s="5"/>
      <c r="D95" s="5" t="s">
        <v>19</v>
      </c>
      <c r="E95" s="52" t="s">
        <v>292</v>
      </c>
      <c r="F95" s="405"/>
      <c r="G95" s="406"/>
    </row>
    <row r="96" spans="1:7" ht="28.5" customHeight="1">
      <c r="A96" s="7" t="s">
        <v>154</v>
      </c>
      <c r="B96" s="26">
        <f>B85+1</f>
        <v>7</v>
      </c>
      <c r="C96" s="22"/>
      <c r="D96" s="22"/>
      <c r="E96" s="13" t="s">
        <v>958</v>
      </c>
      <c r="F96" s="562" t="str">
        <f>"在学中（Q"&amp;$B$65&amp;"=9-15）"</f>
        <v>在学中（Q5=9-15）</v>
      </c>
      <c r="G96" s="563"/>
    </row>
    <row r="97" spans="1:7">
      <c r="A97" s="7"/>
      <c r="B97" s="27"/>
      <c r="C97" s="5"/>
      <c r="D97" s="5"/>
      <c r="E97" s="4" t="s">
        <v>0</v>
      </c>
      <c r="F97" s="403"/>
      <c r="G97" s="404"/>
    </row>
    <row r="98" spans="1:7">
      <c r="A98" s="7"/>
      <c r="B98" s="27"/>
      <c r="C98" s="5"/>
      <c r="D98" s="5" t="s">
        <v>33</v>
      </c>
      <c r="E98" s="2" t="s">
        <v>959</v>
      </c>
      <c r="F98" s="560" t="s">
        <v>1404</v>
      </c>
      <c r="G98" s="561"/>
    </row>
    <row r="99" spans="1:7">
      <c r="A99" s="7"/>
      <c r="B99" s="27"/>
      <c r="C99" s="5"/>
      <c r="D99" s="5" t="s">
        <v>13</v>
      </c>
      <c r="E99" s="52" t="s">
        <v>960</v>
      </c>
      <c r="F99" s="560" t="s">
        <v>1404</v>
      </c>
      <c r="G99" s="561"/>
    </row>
    <row r="100" spans="1:7">
      <c r="A100" s="7"/>
      <c r="B100" s="27"/>
      <c r="C100" s="5"/>
      <c r="D100" s="5" t="s">
        <v>14</v>
      </c>
      <c r="E100" s="52" t="s">
        <v>961</v>
      </c>
      <c r="F100" s="560" t="s">
        <v>1404</v>
      </c>
      <c r="G100" s="561"/>
    </row>
    <row r="101" spans="1:7">
      <c r="A101" s="7"/>
      <c r="B101" s="27"/>
      <c r="C101" s="5"/>
      <c r="D101" s="5" t="s">
        <v>15</v>
      </c>
      <c r="E101" s="52" t="s">
        <v>962</v>
      </c>
      <c r="F101" s="560" t="s">
        <v>1405</v>
      </c>
      <c r="G101" s="561"/>
    </row>
    <row r="102" spans="1:7">
      <c r="A102" s="7"/>
      <c r="B102" s="27"/>
      <c r="C102" s="5"/>
      <c r="D102" s="5" t="s">
        <v>16</v>
      </c>
      <c r="E102" s="52" t="s">
        <v>963</v>
      </c>
      <c r="F102" s="560" t="s">
        <v>1405</v>
      </c>
      <c r="G102" s="561"/>
    </row>
    <row r="103" spans="1:7">
      <c r="A103" s="7"/>
      <c r="B103" s="27"/>
      <c r="C103" s="5"/>
      <c r="D103" s="5" t="s">
        <v>17</v>
      </c>
      <c r="E103" s="52" t="s">
        <v>964</v>
      </c>
      <c r="F103" s="560" t="s">
        <v>1406</v>
      </c>
      <c r="G103" s="561"/>
    </row>
    <row r="104" spans="1:7">
      <c r="A104" s="7"/>
      <c r="B104" s="27"/>
      <c r="C104" s="5"/>
      <c r="D104" s="5" t="s">
        <v>18</v>
      </c>
      <c r="E104" s="52" t="s">
        <v>965</v>
      </c>
      <c r="F104" s="560" t="s">
        <v>1406</v>
      </c>
      <c r="G104" s="561"/>
    </row>
    <row r="105" spans="1:7">
      <c r="A105" s="7"/>
      <c r="B105" s="27"/>
      <c r="C105" s="5"/>
      <c r="D105" s="5" t="s">
        <v>19</v>
      </c>
      <c r="E105" s="52" t="s">
        <v>966</v>
      </c>
      <c r="F105" s="560" t="s">
        <v>1407</v>
      </c>
      <c r="G105" s="561"/>
    </row>
    <row r="106" spans="1:7">
      <c r="A106" s="7"/>
      <c r="B106" s="27"/>
      <c r="C106" s="5"/>
      <c r="D106" s="5" t="s">
        <v>20</v>
      </c>
      <c r="E106" s="52" t="s">
        <v>967</v>
      </c>
      <c r="F106" s="560" t="s">
        <v>1407</v>
      </c>
      <c r="G106" s="561"/>
    </row>
    <row r="107" spans="1:7">
      <c r="A107" s="7"/>
      <c r="B107" s="27"/>
      <c r="C107" s="5"/>
      <c r="D107" s="5" t="s">
        <v>21</v>
      </c>
      <c r="E107" s="52" t="s">
        <v>968</v>
      </c>
      <c r="F107" s="560" t="s">
        <v>1408</v>
      </c>
      <c r="G107" s="561"/>
    </row>
    <row r="108" spans="1:7">
      <c r="A108" s="7"/>
      <c r="B108" s="27"/>
      <c r="C108" s="5"/>
      <c r="D108" s="5" t="s">
        <v>22</v>
      </c>
      <c r="E108" s="52" t="s">
        <v>969</v>
      </c>
      <c r="F108" s="560" t="s">
        <v>1408</v>
      </c>
      <c r="G108" s="561"/>
    </row>
    <row r="109" spans="1:7">
      <c r="A109" s="7"/>
      <c r="B109" s="27"/>
      <c r="C109" s="5"/>
      <c r="D109" s="5" t="s">
        <v>23</v>
      </c>
      <c r="E109" s="52" t="s">
        <v>970</v>
      </c>
      <c r="F109" s="560" t="s">
        <v>1408</v>
      </c>
      <c r="G109" s="561"/>
    </row>
    <row r="110" spans="1:7">
      <c r="A110" s="7"/>
      <c r="B110" s="27"/>
      <c r="C110" s="5"/>
      <c r="D110" s="5" t="s">
        <v>24</v>
      </c>
      <c r="E110" s="52" t="s">
        <v>971</v>
      </c>
      <c r="F110" s="560" t="s">
        <v>1408</v>
      </c>
      <c r="G110" s="561"/>
    </row>
    <row r="111" spans="1:7">
      <c r="A111" s="7"/>
      <c r="B111" s="27"/>
      <c r="C111" s="5"/>
      <c r="D111" s="5" t="s">
        <v>25</v>
      </c>
      <c r="E111" s="52" t="s">
        <v>972</v>
      </c>
      <c r="F111" s="560" t="s">
        <v>1408</v>
      </c>
      <c r="G111" s="561"/>
    </row>
    <row r="112" spans="1:7">
      <c r="A112" s="7"/>
      <c r="B112" s="27"/>
      <c r="C112" s="5"/>
      <c r="D112" s="5" t="s">
        <v>26</v>
      </c>
      <c r="E112" s="52" t="s">
        <v>973</v>
      </c>
      <c r="F112" s="560" t="s">
        <v>1408</v>
      </c>
      <c r="G112" s="561"/>
    </row>
    <row r="113" spans="1:7">
      <c r="A113" s="7"/>
      <c r="B113" s="27"/>
      <c r="C113" s="5"/>
      <c r="D113" s="5" t="s">
        <v>27</v>
      </c>
      <c r="E113" s="2" t="s">
        <v>974</v>
      </c>
      <c r="F113" s="560" t="s">
        <v>1409</v>
      </c>
      <c r="G113" s="561"/>
    </row>
    <row r="114" spans="1:7">
      <c r="A114" s="7"/>
      <c r="B114" s="27"/>
      <c r="C114" s="5"/>
      <c r="D114" s="5" t="s">
        <v>28</v>
      </c>
      <c r="E114" s="52" t="s">
        <v>975</v>
      </c>
      <c r="F114" s="560" t="s">
        <v>1409</v>
      </c>
      <c r="G114" s="561"/>
    </row>
    <row r="115" spans="1:7">
      <c r="A115" s="7"/>
      <c r="B115" s="27"/>
      <c r="C115" s="5"/>
      <c r="D115" s="5" t="s">
        <v>29</v>
      </c>
      <c r="E115" s="52" t="s">
        <v>976</v>
      </c>
      <c r="F115" s="560" t="s">
        <v>1410</v>
      </c>
      <c r="G115" s="561"/>
    </row>
    <row r="116" spans="1:7">
      <c r="A116" s="7"/>
      <c r="B116" s="27"/>
      <c r="C116" s="5"/>
      <c r="D116" s="5" t="s">
        <v>63</v>
      </c>
      <c r="E116" s="52" t="s">
        <v>977</v>
      </c>
      <c r="F116" s="560" t="s">
        <v>1410</v>
      </c>
      <c r="G116" s="561"/>
    </row>
    <row r="117" spans="1:7">
      <c r="A117" s="7"/>
      <c r="B117" s="27"/>
      <c r="C117" s="5"/>
      <c r="D117" s="5" t="s">
        <v>65</v>
      </c>
      <c r="E117" s="52" t="s">
        <v>978</v>
      </c>
      <c r="F117" s="560" t="s">
        <v>1410</v>
      </c>
      <c r="G117" s="561"/>
    </row>
    <row r="118" spans="1:7">
      <c r="A118" s="7" t="s">
        <v>207</v>
      </c>
      <c r="B118" s="26">
        <f>B96+1</f>
        <v>8</v>
      </c>
      <c r="C118" s="22"/>
      <c r="D118" s="22"/>
      <c r="E118" s="13" t="s">
        <v>979</v>
      </c>
      <c r="F118" s="562" t="s">
        <v>262</v>
      </c>
      <c r="G118" s="563"/>
    </row>
    <row r="119" spans="1:7">
      <c r="A119" s="7"/>
      <c r="B119" s="27"/>
      <c r="C119" s="5"/>
      <c r="D119" s="5"/>
      <c r="E119" s="4" t="s">
        <v>980</v>
      </c>
      <c r="F119" s="417"/>
      <c r="G119" s="418"/>
    </row>
    <row r="120" spans="1:7">
      <c r="A120" s="7"/>
      <c r="B120" s="27"/>
      <c r="C120" s="5"/>
      <c r="D120" s="5" t="s">
        <v>33</v>
      </c>
      <c r="E120" s="2" t="s">
        <v>981</v>
      </c>
      <c r="F120" s="415"/>
      <c r="G120" s="416"/>
    </row>
    <row r="121" spans="1:7">
      <c r="A121" s="7"/>
      <c r="B121" s="27"/>
      <c r="C121" s="5"/>
      <c r="D121" s="5" t="s">
        <v>34</v>
      </c>
      <c r="E121" s="2" t="s">
        <v>982</v>
      </c>
      <c r="F121" s="415"/>
      <c r="G121" s="416"/>
    </row>
    <row r="122" spans="1:7">
      <c r="A122" s="7"/>
      <c r="B122" s="27"/>
      <c r="C122" s="5"/>
      <c r="D122" s="5" t="s">
        <v>14</v>
      </c>
      <c r="E122" s="2" t="s">
        <v>983</v>
      </c>
      <c r="F122" s="415"/>
      <c r="G122" s="416"/>
    </row>
    <row r="123" spans="1:7">
      <c r="A123" s="7"/>
      <c r="B123" s="27"/>
      <c r="C123" s="5"/>
      <c r="D123" s="5" t="s">
        <v>15</v>
      </c>
      <c r="E123" s="2" t="s">
        <v>984</v>
      </c>
      <c r="F123" s="415"/>
      <c r="G123" s="416"/>
    </row>
    <row r="124" spans="1:7">
      <c r="A124" s="7"/>
      <c r="B124" s="27"/>
      <c r="C124" s="5"/>
      <c r="D124" s="5" t="s">
        <v>16</v>
      </c>
      <c r="E124" s="2" t="s">
        <v>985</v>
      </c>
      <c r="F124" s="415"/>
      <c r="G124" s="416"/>
    </row>
    <row r="125" spans="1:7">
      <c r="A125" s="7"/>
      <c r="B125" s="27"/>
      <c r="C125" s="5"/>
      <c r="D125" s="5" t="s">
        <v>17</v>
      </c>
      <c r="E125" s="2" t="s">
        <v>986</v>
      </c>
      <c r="F125" s="415"/>
      <c r="G125" s="416"/>
    </row>
    <row r="126" spans="1:7">
      <c r="A126" s="7"/>
      <c r="B126" s="27"/>
      <c r="C126" s="5"/>
      <c r="D126" s="5" t="s">
        <v>39</v>
      </c>
      <c r="E126" s="2" t="s">
        <v>987</v>
      </c>
      <c r="F126" s="415"/>
      <c r="G126" s="416"/>
    </row>
    <row r="127" spans="1:7">
      <c r="A127" s="7"/>
      <c r="B127" s="27"/>
      <c r="C127" s="5"/>
      <c r="D127" s="5" t="s">
        <v>45</v>
      </c>
      <c r="E127" s="2" t="s">
        <v>988</v>
      </c>
      <c r="F127" s="415"/>
      <c r="G127" s="416"/>
    </row>
    <row r="128" spans="1:7" ht="24.75">
      <c r="A128" s="243" t="s">
        <v>1365</v>
      </c>
      <c r="B128" s="245"/>
      <c r="C128" s="246"/>
      <c r="D128" s="246"/>
      <c r="E128" s="244"/>
      <c r="F128" s="419"/>
      <c r="G128" s="420"/>
    </row>
    <row r="129" spans="1:7">
      <c r="A129" s="7"/>
      <c r="B129" s="28"/>
      <c r="C129" s="14"/>
      <c r="D129" s="14"/>
      <c r="E129" s="15" t="s">
        <v>315</v>
      </c>
      <c r="F129" s="421"/>
      <c r="G129" s="422"/>
    </row>
    <row r="130" spans="1:7">
      <c r="A130" s="7" t="s">
        <v>154</v>
      </c>
      <c r="B130" s="26">
        <f>B118+1</f>
        <v>9</v>
      </c>
      <c r="C130" s="22"/>
      <c r="D130" s="22"/>
      <c r="E130" s="13" t="s">
        <v>316</v>
      </c>
      <c r="F130" s="562" t="s">
        <v>262</v>
      </c>
      <c r="G130" s="563"/>
    </row>
    <row r="131" spans="1:7">
      <c r="A131" s="7"/>
      <c r="B131" s="27"/>
      <c r="C131" s="5"/>
      <c r="D131" s="5"/>
      <c r="E131" s="4" t="s">
        <v>0</v>
      </c>
      <c r="F131" s="417"/>
      <c r="G131" s="418"/>
    </row>
    <row r="132" spans="1:7">
      <c r="A132" s="7"/>
      <c r="B132" s="27"/>
      <c r="C132" s="5"/>
      <c r="D132" s="5" t="s">
        <v>317</v>
      </c>
      <c r="E132" s="2" t="s">
        <v>318</v>
      </c>
      <c r="F132" s="415"/>
      <c r="G132" s="416"/>
    </row>
    <row r="133" spans="1:7">
      <c r="A133" s="7"/>
      <c r="B133" s="27"/>
      <c r="C133" s="5"/>
      <c r="D133" s="5" t="s">
        <v>319</v>
      </c>
      <c r="E133" s="2" t="s">
        <v>320</v>
      </c>
      <c r="F133" s="415"/>
      <c r="G133" s="416"/>
    </row>
    <row r="134" spans="1:7">
      <c r="A134" s="7" t="s">
        <v>154</v>
      </c>
      <c r="B134" s="26">
        <f>B130+1</f>
        <v>10</v>
      </c>
      <c r="C134" s="22"/>
      <c r="D134" s="22"/>
      <c r="E134" s="13" t="s">
        <v>321</v>
      </c>
      <c r="F134" s="562" t="s">
        <v>262</v>
      </c>
      <c r="G134" s="563"/>
    </row>
    <row r="135" spans="1:7">
      <c r="A135" s="7"/>
      <c r="B135" s="27"/>
      <c r="C135" s="5"/>
      <c r="D135" s="5"/>
      <c r="E135" s="4" t="s">
        <v>0</v>
      </c>
      <c r="F135" s="417"/>
      <c r="G135" s="418"/>
    </row>
    <row r="136" spans="1:7">
      <c r="A136" s="7"/>
      <c r="B136" s="27"/>
      <c r="C136" s="5"/>
      <c r="D136" s="5" t="s">
        <v>33</v>
      </c>
      <c r="E136" s="2" t="s">
        <v>322</v>
      </c>
      <c r="F136" s="415"/>
      <c r="G136" s="416"/>
    </row>
    <row r="137" spans="1:7">
      <c r="A137" s="7"/>
      <c r="B137" s="27"/>
      <c r="C137" s="5"/>
      <c r="D137" s="5" t="s">
        <v>34</v>
      </c>
      <c r="E137" s="2" t="s">
        <v>323</v>
      </c>
      <c r="F137" s="415"/>
      <c r="G137" s="416"/>
    </row>
    <row r="138" spans="1:7">
      <c r="A138" s="7"/>
      <c r="B138" s="28"/>
      <c r="C138" s="14"/>
      <c r="D138" s="14"/>
      <c r="E138" s="15" t="s">
        <v>324</v>
      </c>
      <c r="F138" s="421"/>
      <c r="G138" s="422"/>
    </row>
    <row r="139" spans="1:7" ht="60.75" customHeight="1">
      <c r="A139" s="7" t="s">
        <v>30</v>
      </c>
      <c r="B139" s="26">
        <f>B134+1</f>
        <v>11</v>
      </c>
      <c r="C139" s="22"/>
      <c r="D139" s="22"/>
      <c r="E139" s="13" t="s">
        <v>325</v>
      </c>
      <c r="F139" s="562" t="str">
        <f>"子どもあり(Q"&amp;B134&amp;"=1)"</f>
        <v>子どもあり(Q10=1)</v>
      </c>
      <c r="G139" s="563"/>
    </row>
    <row r="140" spans="1:7">
      <c r="A140" s="7"/>
      <c r="B140" s="27"/>
      <c r="C140" s="5"/>
      <c r="D140" s="5"/>
      <c r="E140" s="4" t="s">
        <v>1</v>
      </c>
      <c r="F140" s="417"/>
      <c r="G140" s="418"/>
    </row>
    <row r="141" spans="1:7">
      <c r="A141" s="7"/>
      <c r="B141" s="27"/>
      <c r="C141" s="5"/>
      <c r="D141" s="5"/>
      <c r="E141" s="2" t="s">
        <v>326</v>
      </c>
      <c r="F141" s="415"/>
      <c r="G141" s="416"/>
    </row>
    <row r="142" spans="1:7" ht="105" customHeight="1">
      <c r="A142" s="7" t="s">
        <v>30</v>
      </c>
      <c r="B142" s="26">
        <f>B139+1</f>
        <v>12</v>
      </c>
      <c r="C142" s="22"/>
      <c r="D142" s="22"/>
      <c r="E142" s="13" t="s">
        <v>327</v>
      </c>
      <c r="F142" s="562" t="str">
        <f>"子どもあり(Q"&amp;B134&amp;"=1)"</f>
        <v>子どもあり(Q10=1)</v>
      </c>
      <c r="G142" s="563"/>
    </row>
    <row r="143" spans="1:7">
      <c r="A143" s="7"/>
      <c r="B143" s="27"/>
      <c r="C143" s="5"/>
      <c r="D143" s="5"/>
      <c r="E143" s="4" t="s">
        <v>1</v>
      </c>
      <c r="F143" s="417"/>
      <c r="G143" s="418"/>
    </row>
    <row r="144" spans="1:7">
      <c r="A144" s="7"/>
      <c r="B144" s="27"/>
      <c r="C144" s="5"/>
      <c r="D144" s="5" t="s">
        <v>32</v>
      </c>
      <c r="E144" s="2" t="s">
        <v>328</v>
      </c>
      <c r="F144" s="560" t="str">
        <f>"Q"&amp;$B$139&amp;"=1以上"</f>
        <v>Q11=1以上</v>
      </c>
      <c r="G144" s="561"/>
    </row>
    <row r="145" spans="1:7">
      <c r="A145" s="7"/>
      <c r="B145" s="27"/>
      <c r="C145" s="5"/>
      <c r="D145" s="5" t="s">
        <v>153</v>
      </c>
      <c r="E145" s="2" t="s">
        <v>329</v>
      </c>
      <c r="F145" s="560" t="str">
        <f>"Q"&amp;$B$139&amp;"=2以上"</f>
        <v>Q11=2以上</v>
      </c>
      <c r="G145" s="561"/>
    </row>
    <row r="146" spans="1:7">
      <c r="A146" s="7"/>
      <c r="B146" s="27"/>
      <c r="C146" s="5"/>
      <c r="D146" s="5" t="s">
        <v>11</v>
      </c>
      <c r="E146" s="2" t="s">
        <v>330</v>
      </c>
      <c r="F146" s="560" t="str">
        <f>"Q"&amp;$B$139&amp;"=3以上"</f>
        <v>Q11=3以上</v>
      </c>
      <c r="G146" s="561"/>
    </row>
    <row r="147" spans="1:7">
      <c r="A147" s="7"/>
      <c r="B147" s="27"/>
      <c r="C147" s="5"/>
      <c r="D147" s="5" t="s">
        <v>12</v>
      </c>
      <c r="E147" s="2" t="s">
        <v>331</v>
      </c>
      <c r="F147" s="560" t="str">
        <f>"Q"&amp;$B$139&amp;"=4以上"</f>
        <v>Q11=4以上</v>
      </c>
      <c r="G147" s="561"/>
    </row>
    <row r="148" spans="1:7">
      <c r="A148" s="7"/>
      <c r="B148" s="27"/>
      <c r="C148" s="5"/>
      <c r="D148" s="5" t="s">
        <v>42</v>
      </c>
      <c r="E148" s="2" t="s">
        <v>332</v>
      </c>
      <c r="F148" s="560" t="str">
        <f>"Q"&amp;$B$139&amp;"=5以上"</f>
        <v>Q11=5以上</v>
      </c>
      <c r="G148" s="561"/>
    </row>
    <row r="149" spans="1:7">
      <c r="A149" s="7"/>
      <c r="B149" s="27"/>
      <c r="C149" s="5"/>
      <c r="D149" s="5" t="s">
        <v>43</v>
      </c>
      <c r="E149" s="2" t="s">
        <v>333</v>
      </c>
      <c r="F149" s="560" t="str">
        <f>"Q"&amp;$B$139&amp;"=6以上"</f>
        <v>Q11=6以上</v>
      </c>
      <c r="G149" s="561"/>
    </row>
    <row r="150" spans="1:7">
      <c r="A150" s="7"/>
      <c r="B150" s="27"/>
      <c r="C150" s="5"/>
      <c r="D150" s="5" t="s">
        <v>334</v>
      </c>
      <c r="E150" s="2" t="s">
        <v>335</v>
      </c>
      <c r="F150" s="560" t="str">
        <f>"Q"&amp;$B$139&amp;"=7以上"</f>
        <v>Q11=7以上</v>
      </c>
      <c r="G150" s="561"/>
    </row>
    <row r="151" spans="1:7">
      <c r="A151" s="7"/>
      <c r="B151" s="27"/>
      <c r="C151" s="5"/>
      <c r="D151" s="5" t="s">
        <v>336</v>
      </c>
      <c r="E151" s="2" t="s">
        <v>337</v>
      </c>
      <c r="F151" s="560" t="str">
        <f>"Q"&amp;$B$139&amp;"=8以上"</f>
        <v>Q11=8以上</v>
      </c>
      <c r="G151" s="561"/>
    </row>
    <row r="152" spans="1:7">
      <c r="A152" s="7"/>
      <c r="B152" s="27"/>
      <c r="C152" s="5"/>
      <c r="D152" s="5" t="s">
        <v>338</v>
      </c>
      <c r="E152" s="2" t="s">
        <v>339</v>
      </c>
      <c r="F152" s="560" t="str">
        <f>"Q"&amp;$B$139&amp;"=9以上"</f>
        <v>Q11=9以上</v>
      </c>
      <c r="G152" s="561"/>
    </row>
    <row r="153" spans="1:7">
      <c r="A153" s="7"/>
      <c r="B153" s="27"/>
      <c r="C153" s="5"/>
      <c r="D153" s="5" t="s">
        <v>340</v>
      </c>
      <c r="E153" s="2" t="s">
        <v>341</v>
      </c>
      <c r="F153" s="560" t="str">
        <f>"Q"&amp;$B$139&amp;"=10以上"</f>
        <v>Q11=10以上</v>
      </c>
      <c r="G153" s="561"/>
    </row>
    <row r="154" spans="1:7" ht="135">
      <c r="A154" s="7"/>
      <c r="B154" s="28"/>
      <c r="C154" s="14"/>
      <c r="D154" s="14"/>
      <c r="E154" s="15" t="s">
        <v>1635</v>
      </c>
      <c r="F154" s="421"/>
      <c r="G154" s="471"/>
    </row>
    <row r="155" spans="1:7">
      <c r="A155" s="7" t="s">
        <v>154</v>
      </c>
      <c r="B155" s="26">
        <f>B142+1</f>
        <v>13</v>
      </c>
      <c r="C155" s="22"/>
      <c r="D155" s="22"/>
      <c r="E155" s="13" t="s">
        <v>951</v>
      </c>
      <c r="F155" s="562" t="s">
        <v>262</v>
      </c>
      <c r="G155" s="563"/>
    </row>
    <row r="156" spans="1:7">
      <c r="A156" s="7"/>
      <c r="B156" s="27"/>
      <c r="C156" s="5"/>
      <c r="D156" s="5"/>
      <c r="E156" s="4" t="s">
        <v>0</v>
      </c>
      <c r="F156" s="417"/>
      <c r="G156" s="418"/>
    </row>
    <row r="157" spans="1:7">
      <c r="A157" s="7"/>
      <c r="B157" s="27"/>
      <c r="C157" s="5"/>
      <c r="D157" s="5" t="s">
        <v>33</v>
      </c>
      <c r="E157" s="2" t="s">
        <v>952</v>
      </c>
      <c r="F157" s="415"/>
      <c r="G157" s="416"/>
    </row>
    <row r="158" spans="1:7">
      <c r="A158" s="7"/>
      <c r="B158" s="27"/>
      <c r="C158" s="5"/>
      <c r="D158" s="5" t="s">
        <v>34</v>
      </c>
      <c r="E158" s="2" t="s">
        <v>953</v>
      </c>
      <c r="F158" s="415"/>
      <c r="G158" s="416"/>
    </row>
    <row r="159" spans="1:7">
      <c r="A159" s="7"/>
      <c r="B159" s="27"/>
      <c r="C159" s="5"/>
      <c r="D159" s="5" t="s">
        <v>14</v>
      </c>
      <c r="E159" s="2" t="s">
        <v>954</v>
      </c>
      <c r="F159" s="415"/>
      <c r="G159" s="416"/>
    </row>
    <row r="160" spans="1:7">
      <c r="A160" s="7"/>
      <c r="B160" s="27"/>
      <c r="C160" s="5"/>
      <c r="D160" s="5" t="s">
        <v>15</v>
      </c>
      <c r="E160" s="2" t="s">
        <v>955</v>
      </c>
      <c r="F160" s="415"/>
      <c r="G160" s="416"/>
    </row>
    <row r="161" spans="1:7">
      <c r="A161" s="7"/>
      <c r="B161" s="27"/>
      <c r="C161" s="5"/>
      <c r="D161" s="5" t="s">
        <v>16</v>
      </c>
      <c r="E161" s="2" t="s">
        <v>956</v>
      </c>
      <c r="F161" s="415"/>
      <c r="G161" s="416"/>
    </row>
    <row r="162" spans="1:7">
      <c r="A162" s="7"/>
      <c r="B162" s="27"/>
      <c r="C162" s="5"/>
      <c r="D162" s="5" t="s">
        <v>17</v>
      </c>
      <c r="E162" s="2" t="s">
        <v>957</v>
      </c>
      <c r="F162" s="415"/>
      <c r="G162" s="416"/>
    </row>
    <row r="163" spans="1:7">
      <c r="A163" s="7" t="s">
        <v>207</v>
      </c>
      <c r="B163" s="26">
        <f>B155+1</f>
        <v>14</v>
      </c>
      <c r="C163" s="22"/>
      <c r="D163" s="22"/>
      <c r="E163" s="13" t="s">
        <v>1655</v>
      </c>
      <c r="F163" s="562" t="s">
        <v>262</v>
      </c>
      <c r="G163" s="563"/>
    </row>
    <row r="164" spans="1:7">
      <c r="A164" s="7"/>
      <c r="B164" s="27"/>
      <c r="C164" s="5"/>
      <c r="D164" s="5"/>
      <c r="E164" s="4" t="s">
        <v>938</v>
      </c>
      <c r="F164" s="417"/>
      <c r="G164" s="418"/>
    </row>
    <row r="165" spans="1:7">
      <c r="A165" s="7"/>
      <c r="B165" s="27"/>
      <c r="C165" s="5"/>
      <c r="D165" s="5" t="s">
        <v>33</v>
      </c>
      <c r="E165" s="2" t="s">
        <v>939</v>
      </c>
      <c r="F165" s="415"/>
      <c r="G165" s="416"/>
    </row>
    <row r="166" spans="1:7">
      <c r="A166" s="7"/>
      <c r="B166" s="27"/>
      <c r="C166" s="5"/>
      <c r="D166" s="5" t="s">
        <v>34</v>
      </c>
      <c r="E166" s="2" t="s">
        <v>940</v>
      </c>
      <c r="F166" s="415"/>
      <c r="G166" s="416"/>
    </row>
    <row r="167" spans="1:7">
      <c r="A167" s="7"/>
      <c r="B167" s="27"/>
      <c r="C167" s="5"/>
      <c r="D167" s="5" t="s">
        <v>14</v>
      </c>
      <c r="E167" s="2" t="s">
        <v>941</v>
      </c>
      <c r="F167" s="415"/>
      <c r="G167" s="416"/>
    </row>
    <row r="168" spans="1:7">
      <c r="A168" s="7"/>
      <c r="B168" s="27"/>
      <c r="C168" s="5"/>
      <c r="D168" s="5" t="s">
        <v>15</v>
      </c>
      <c r="E168" s="2" t="s">
        <v>942</v>
      </c>
      <c r="F168" s="415"/>
      <c r="G168" s="416"/>
    </row>
    <row r="169" spans="1:7">
      <c r="A169" s="7"/>
      <c r="B169" s="27"/>
      <c r="C169" s="5"/>
      <c r="D169" s="5" t="s">
        <v>16</v>
      </c>
      <c r="E169" s="2" t="s">
        <v>943</v>
      </c>
      <c r="F169" s="415"/>
      <c r="G169" s="416"/>
    </row>
    <row r="170" spans="1:7">
      <c r="A170" s="7"/>
      <c r="B170" s="27"/>
      <c r="C170" s="5"/>
      <c r="D170" s="5" t="s">
        <v>17</v>
      </c>
      <c r="E170" s="2" t="s">
        <v>944</v>
      </c>
      <c r="F170" s="415"/>
      <c r="G170" s="416"/>
    </row>
    <row r="171" spans="1:7">
      <c r="A171" s="7"/>
      <c r="B171" s="27"/>
      <c r="C171" s="5"/>
      <c r="D171" s="5" t="s">
        <v>18</v>
      </c>
      <c r="E171" s="2" t="s">
        <v>945</v>
      </c>
      <c r="F171" s="415"/>
      <c r="G171" s="416"/>
    </row>
    <row r="172" spans="1:7">
      <c r="A172" s="7"/>
      <c r="B172" s="27"/>
      <c r="C172" s="5"/>
      <c r="D172" s="5" t="s">
        <v>45</v>
      </c>
      <c r="E172" s="2" t="s">
        <v>946</v>
      </c>
      <c r="F172" s="415"/>
      <c r="G172" s="416"/>
    </row>
    <row r="173" spans="1:7">
      <c r="A173" s="7"/>
      <c r="B173" s="27"/>
      <c r="C173" s="5"/>
      <c r="D173" s="5" t="s">
        <v>161</v>
      </c>
      <c r="E173" s="2" t="s">
        <v>947</v>
      </c>
      <c r="F173" s="415"/>
      <c r="G173" s="416"/>
    </row>
    <row r="174" spans="1:7">
      <c r="A174" s="7"/>
      <c r="B174" s="27"/>
      <c r="C174" s="5"/>
      <c r="D174" s="5" t="s">
        <v>173</v>
      </c>
      <c r="E174" s="2" t="s">
        <v>265</v>
      </c>
      <c r="F174" s="415"/>
      <c r="G174" s="416"/>
    </row>
    <row r="175" spans="1:7">
      <c r="A175" s="7" t="s">
        <v>154</v>
      </c>
      <c r="B175" s="26">
        <f>B163+1</f>
        <v>15</v>
      </c>
      <c r="C175" s="22"/>
      <c r="D175" s="22"/>
      <c r="E175" s="13" t="s">
        <v>948</v>
      </c>
      <c r="F175" s="562" t="s">
        <v>262</v>
      </c>
      <c r="G175" s="563"/>
    </row>
    <row r="176" spans="1:7">
      <c r="A176" s="7"/>
      <c r="B176" s="27"/>
      <c r="C176" s="5"/>
      <c r="D176" s="5"/>
      <c r="E176" s="4" t="s">
        <v>0</v>
      </c>
      <c r="F176" s="417"/>
      <c r="G176" s="418"/>
    </row>
    <row r="177" spans="1:7">
      <c r="A177" s="7"/>
      <c r="B177" s="27"/>
      <c r="C177" s="5"/>
      <c r="D177" s="5" t="s">
        <v>33</v>
      </c>
      <c r="E177" s="2" t="s">
        <v>949</v>
      </c>
      <c r="F177" s="415"/>
      <c r="G177" s="416"/>
    </row>
    <row r="178" spans="1:7">
      <c r="A178" s="7"/>
      <c r="B178" s="27"/>
      <c r="C178" s="5"/>
      <c r="D178" s="5" t="s">
        <v>34</v>
      </c>
      <c r="E178" s="2" t="s">
        <v>940</v>
      </c>
      <c r="F178" s="415"/>
      <c r="G178" s="416"/>
    </row>
    <row r="179" spans="1:7">
      <c r="A179" s="7"/>
      <c r="B179" s="27"/>
      <c r="C179" s="5"/>
      <c r="D179" s="5" t="s">
        <v>14</v>
      </c>
      <c r="E179" s="2" t="s">
        <v>941</v>
      </c>
      <c r="F179" s="415"/>
      <c r="G179" s="416"/>
    </row>
    <row r="180" spans="1:7">
      <c r="A180" s="7"/>
      <c r="B180" s="27"/>
      <c r="C180" s="5"/>
      <c r="D180" s="5" t="s">
        <v>15</v>
      </c>
      <c r="E180" s="2" t="s">
        <v>942</v>
      </c>
      <c r="F180" s="415"/>
      <c r="G180" s="416"/>
    </row>
    <row r="181" spans="1:7">
      <c r="A181" s="7"/>
      <c r="B181" s="27"/>
      <c r="C181" s="5"/>
      <c r="D181" s="5" t="s">
        <v>16</v>
      </c>
      <c r="E181" s="2" t="s">
        <v>943</v>
      </c>
      <c r="F181" s="415"/>
      <c r="G181" s="416"/>
    </row>
    <row r="182" spans="1:7">
      <c r="A182" s="7"/>
      <c r="B182" s="27"/>
      <c r="C182" s="5"/>
      <c r="D182" s="5" t="s">
        <v>17</v>
      </c>
      <c r="E182" s="2" t="s">
        <v>950</v>
      </c>
      <c r="F182" s="415"/>
      <c r="G182" s="416"/>
    </row>
    <row r="183" spans="1:7">
      <c r="A183" s="7"/>
      <c r="B183" s="27"/>
      <c r="C183" s="5"/>
      <c r="D183" s="5" t="s">
        <v>18</v>
      </c>
      <c r="E183" s="2" t="s">
        <v>945</v>
      </c>
      <c r="F183" s="415"/>
      <c r="G183" s="416"/>
    </row>
    <row r="184" spans="1:7">
      <c r="A184" s="7"/>
      <c r="B184" s="27"/>
      <c r="C184" s="5"/>
      <c r="D184" s="5" t="s">
        <v>19</v>
      </c>
      <c r="E184" s="2" t="s">
        <v>946</v>
      </c>
      <c r="F184" s="415"/>
      <c r="G184" s="416"/>
    </row>
    <row r="185" spans="1:7">
      <c r="A185" s="7"/>
      <c r="B185" s="27"/>
      <c r="C185" s="5"/>
      <c r="D185" s="5" t="s">
        <v>20</v>
      </c>
      <c r="E185" s="2" t="s">
        <v>265</v>
      </c>
      <c r="F185" s="415"/>
      <c r="G185" s="416"/>
    </row>
    <row r="186" spans="1:7">
      <c r="A186" s="7"/>
      <c r="B186" s="28"/>
      <c r="C186" s="14"/>
      <c r="D186" s="14"/>
      <c r="E186" s="15" t="s">
        <v>1679</v>
      </c>
      <c r="F186" s="421"/>
      <c r="G186" s="422"/>
    </row>
    <row r="187" spans="1:7" ht="30">
      <c r="A187" s="7" t="s">
        <v>155</v>
      </c>
      <c r="B187" s="389" t="str">
        <f>"Q"&amp;$B$175+1&amp;"-1"</f>
        <v>Q16-1</v>
      </c>
      <c r="C187" s="22"/>
      <c r="D187" s="22"/>
      <c r="E187" s="13" t="s">
        <v>989</v>
      </c>
      <c r="F187" s="562" t="s">
        <v>262</v>
      </c>
      <c r="G187" s="563"/>
    </row>
    <row r="188" spans="1:7">
      <c r="A188" s="7"/>
      <c r="B188" s="27"/>
      <c r="C188" s="5"/>
      <c r="D188" s="5"/>
      <c r="E188" s="12" t="s">
        <v>990</v>
      </c>
      <c r="F188" s="417"/>
      <c r="G188" s="418"/>
    </row>
    <row r="189" spans="1:7" ht="121.5" customHeight="1">
      <c r="A189" s="7"/>
      <c r="B189" s="27"/>
      <c r="C189" s="5"/>
      <c r="D189" s="5"/>
      <c r="E189" s="12" t="s">
        <v>264</v>
      </c>
      <c r="F189" s="407"/>
      <c r="G189" s="408"/>
    </row>
    <row r="190" spans="1:7">
      <c r="A190" s="7"/>
      <c r="B190" s="27"/>
      <c r="C190" s="5" t="s">
        <v>342</v>
      </c>
      <c r="D190" s="5" t="s">
        <v>32</v>
      </c>
      <c r="E190" s="2" t="s">
        <v>343</v>
      </c>
      <c r="F190" s="415"/>
      <c r="G190" s="416"/>
    </row>
    <row r="191" spans="1:7">
      <c r="A191" s="7"/>
      <c r="B191" s="27"/>
      <c r="C191" s="5" t="s">
        <v>342</v>
      </c>
      <c r="D191" s="5" t="s">
        <v>153</v>
      </c>
      <c r="E191" s="2" t="s">
        <v>991</v>
      </c>
      <c r="F191" s="415"/>
      <c r="G191" s="416"/>
    </row>
    <row r="192" spans="1:7">
      <c r="A192" s="7"/>
      <c r="B192" s="27"/>
      <c r="C192" s="5" t="s">
        <v>342</v>
      </c>
      <c r="D192" s="5" t="s">
        <v>11</v>
      </c>
      <c r="E192" s="2" t="s">
        <v>992</v>
      </c>
      <c r="F192" s="415"/>
      <c r="G192" s="416"/>
    </row>
    <row r="193" spans="1:7">
      <c r="A193" s="7"/>
      <c r="B193" s="27"/>
      <c r="C193" s="5" t="s">
        <v>342</v>
      </c>
      <c r="D193" s="5" t="s">
        <v>12</v>
      </c>
      <c r="E193" s="2" t="s">
        <v>344</v>
      </c>
      <c r="F193" s="415"/>
      <c r="G193" s="416"/>
    </row>
    <row r="194" spans="1:7">
      <c r="A194" s="7"/>
      <c r="B194" s="27"/>
      <c r="C194" s="5"/>
      <c r="D194" s="5" t="s">
        <v>9</v>
      </c>
      <c r="E194" s="2" t="s">
        <v>1356</v>
      </c>
      <c r="F194" s="415"/>
      <c r="G194" s="416"/>
    </row>
    <row r="195" spans="1:7">
      <c r="A195" s="7"/>
      <c r="B195" s="27"/>
      <c r="C195" s="5"/>
      <c r="D195" s="5" t="s">
        <v>33</v>
      </c>
      <c r="E195" s="2" t="s">
        <v>993</v>
      </c>
      <c r="F195" s="415"/>
      <c r="G195" s="416"/>
    </row>
    <row r="196" spans="1:7">
      <c r="A196" s="7"/>
      <c r="B196" s="27"/>
      <c r="C196" s="5"/>
      <c r="D196" s="5" t="s">
        <v>34</v>
      </c>
      <c r="E196" s="2" t="s">
        <v>994</v>
      </c>
      <c r="F196" s="415"/>
      <c r="G196" s="416"/>
    </row>
    <row r="197" spans="1:7">
      <c r="A197" s="7"/>
      <c r="B197" s="27"/>
      <c r="C197" s="5"/>
      <c r="D197" s="5" t="s">
        <v>14</v>
      </c>
      <c r="E197" s="2" t="s">
        <v>995</v>
      </c>
      <c r="F197" s="415"/>
      <c r="G197" s="416"/>
    </row>
    <row r="198" spans="1:7">
      <c r="A198" s="7"/>
      <c r="B198" s="27"/>
      <c r="C198" s="5"/>
      <c r="D198" s="5" t="s">
        <v>9</v>
      </c>
      <c r="E198" s="2" t="s">
        <v>1357</v>
      </c>
      <c r="F198" s="415"/>
      <c r="G198" s="416"/>
    </row>
    <row r="199" spans="1:7" ht="30">
      <c r="A199" s="7"/>
      <c r="B199" s="27"/>
      <c r="C199" s="5"/>
      <c r="D199" s="5" t="s">
        <v>15</v>
      </c>
      <c r="E199" s="2" t="s">
        <v>996</v>
      </c>
      <c r="F199" s="415"/>
      <c r="G199" s="416"/>
    </row>
    <row r="200" spans="1:7">
      <c r="A200" s="7"/>
      <c r="B200" s="27"/>
      <c r="C200" s="5"/>
      <c r="D200" s="5" t="s">
        <v>16</v>
      </c>
      <c r="E200" s="2" t="s">
        <v>198</v>
      </c>
      <c r="F200" s="415"/>
      <c r="G200" s="416"/>
    </row>
    <row r="201" spans="1:7">
      <c r="A201" s="7"/>
      <c r="B201" s="27"/>
      <c r="C201" s="5"/>
      <c r="D201" s="5" t="s">
        <v>17</v>
      </c>
      <c r="E201" s="2" t="s">
        <v>997</v>
      </c>
      <c r="F201" s="415"/>
      <c r="G201" s="416"/>
    </row>
    <row r="202" spans="1:7" ht="30">
      <c r="A202" s="7" t="s">
        <v>155</v>
      </c>
      <c r="B202" s="389" t="str">
        <f>"Q"&amp;B175+1&amp;"-2"</f>
        <v>Q16-2</v>
      </c>
      <c r="C202" s="22"/>
      <c r="D202" s="22"/>
      <c r="E202" s="13" t="s">
        <v>998</v>
      </c>
      <c r="F202" s="562" t="s">
        <v>262</v>
      </c>
      <c r="G202" s="563"/>
    </row>
    <row r="203" spans="1:7">
      <c r="A203" s="7"/>
      <c r="B203" s="27"/>
      <c r="C203" s="5"/>
      <c r="D203" s="5"/>
      <c r="E203" s="12" t="s">
        <v>990</v>
      </c>
      <c r="F203" s="417"/>
      <c r="G203" s="418"/>
    </row>
    <row r="204" spans="1:7" ht="121.5" customHeight="1">
      <c r="A204" s="7"/>
      <c r="B204" s="27"/>
      <c r="C204" s="5"/>
      <c r="D204" s="5"/>
      <c r="E204" s="12" t="s">
        <v>264</v>
      </c>
      <c r="F204" s="407"/>
      <c r="G204" s="408"/>
    </row>
    <row r="205" spans="1:7">
      <c r="A205" s="7"/>
      <c r="B205" s="27"/>
      <c r="C205" s="5" t="s">
        <v>342</v>
      </c>
      <c r="D205" s="5" t="s">
        <v>32</v>
      </c>
      <c r="E205" s="2" t="s">
        <v>999</v>
      </c>
      <c r="F205" s="415"/>
      <c r="G205" s="416"/>
    </row>
    <row r="206" spans="1:7">
      <c r="A206" s="7"/>
      <c r="B206" s="27"/>
      <c r="C206" s="5" t="s">
        <v>342</v>
      </c>
      <c r="D206" s="5" t="s">
        <v>153</v>
      </c>
      <c r="E206" s="2" t="s">
        <v>1000</v>
      </c>
      <c r="F206" s="415"/>
      <c r="G206" s="416"/>
    </row>
    <row r="207" spans="1:7">
      <c r="A207" s="7"/>
      <c r="B207" s="27"/>
      <c r="C207" s="5" t="s">
        <v>342</v>
      </c>
      <c r="D207" s="5" t="s">
        <v>11</v>
      </c>
      <c r="E207" s="2" t="s">
        <v>1001</v>
      </c>
      <c r="F207" s="415"/>
      <c r="G207" s="416"/>
    </row>
    <row r="208" spans="1:7">
      <c r="A208" s="7"/>
      <c r="B208" s="27"/>
      <c r="C208" s="5" t="s">
        <v>342</v>
      </c>
      <c r="D208" s="5" t="s">
        <v>12</v>
      </c>
      <c r="E208" s="2" t="s">
        <v>1002</v>
      </c>
      <c r="F208" s="415"/>
      <c r="G208" s="416"/>
    </row>
    <row r="209" spans="1:7">
      <c r="A209" s="7"/>
      <c r="B209" s="27"/>
      <c r="C209" s="5"/>
      <c r="D209" s="5" t="s">
        <v>9</v>
      </c>
      <c r="E209" s="2" t="s">
        <v>1356</v>
      </c>
      <c r="F209" s="415"/>
      <c r="G209" s="416"/>
    </row>
    <row r="210" spans="1:7">
      <c r="A210" s="7"/>
      <c r="B210" s="27"/>
      <c r="C210" s="5"/>
      <c r="D210" s="5" t="s">
        <v>33</v>
      </c>
      <c r="E210" s="2" t="s">
        <v>993</v>
      </c>
      <c r="F210" s="415"/>
      <c r="G210" s="416"/>
    </row>
    <row r="211" spans="1:7">
      <c r="A211" s="7"/>
      <c r="B211" s="27"/>
      <c r="C211" s="5"/>
      <c r="D211" s="5" t="s">
        <v>34</v>
      </c>
      <c r="E211" s="2" t="s">
        <v>994</v>
      </c>
      <c r="F211" s="415"/>
      <c r="G211" s="416"/>
    </row>
    <row r="212" spans="1:7">
      <c r="A212" s="7"/>
      <c r="B212" s="27"/>
      <c r="C212" s="5"/>
      <c r="D212" s="5" t="s">
        <v>14</v>
      </c>
      <c r="E212" s="2" t="s">
        <v>995</v>
      </c>
      <c r="F212" s="415"/>
      <c r="G212" s="416"/>
    </row>
    <row r="213" spans="1:7">
      <c r="A213" s="7"/>
      <c r="B213" s="27"/>
      <c r="C213" s="5"/>
      <c r="D213" s="5" t="s">
        <v>9</v>
      </c>
      <c r="E213" s="2" t="s">
        <v>1357</v>
      </c>
      <c r="F213" s="415"/>
      <c r="G213" s="416"/>
    </row>
    <row r="214" spans="1:7" ht="30">
      <c r="A214" s="7"/>
      <c r="B214" s="27"/>
      <c r="C214" s="5"/>
      <c r="D214" s="5" t="s">
        <v>15</v>
      </c>
      <c r="E214" s="2" t="s">
        <v>996</v>
      </c>
      <c r="F214" s="415"/>
      <c r="G214" s="416"/>
    </row>
    <row r="215" spans="1:7">
      <c r="A215" s="7"/>
      <c r="B215" s="27"/>
      <c r="C215" s="5"/>
      <c r="D215" s="5" t="s">
        <v>16</v>
      </c>
      <c r="E215" s="2" t="s">
        <v>198</v>
      </c>
      <c r="F215" s="415"/>
      <c r="G215" s="416"/>
    </row>
    <row r="216" spans="1:7">
      <c r="A216" s="7"/>
      <c r="B216" s="27"/>
      <c r="C216" s="5"/>
      <c r="D216" s="5" t="s">
        <v>17</v>
      </c>
      <c r="E216" s="2" t="s">
        <v>997</v>
      </c>
      <c r="F216" s="415"/>
      <c r="G216" s="416"/>
    </row>
    <row r="217" spans="1:7" ht="30">
      <c r="A217" s="7" t="s">
        <v>155</v>
      </c>
      <c r="B217" s="389" t="str">
        <f>"Q"&amp;B175+1&amp;"-3"</f>
        <v>Q16-3</v>
      </c>
      <c r="C217" s="22"/>
      <c r="D217" s="22"/>
      <c r="E217" s="13" t="s">
        <v>1003</v>
      </c>
      <c r="F217" s="562" t="s">
        <v>262</v>
      </c>
      <c r="G217" s="563"/>
    </row>
    <row r="218" spans="1:7">
      <c r="A218" s="7"/>
      <c r="B218" s="27"/>
      <c r="C218" s="5"/>
      <c r="D218" s="5"/>
      <c r="E218" s="12" t="s">
        <v>990</v>
      </c>
      <c r="F218" s="417"/>
      <c r="G218" s="418"/>
    </row>
    <row r="219" spans="1:7" ht="121.5" customHeight="1">
      <c r="A219" s="7"/>
      <c r="B219" s="27"/>
      <c r="C219" s="5"/>
      <c r="D219" s="5"/>
      <c r="E219" s="12" t="s">
        <v>264</v>
      </c>
      <c r="F219" s="407"/>
      <c r="G219" s="408"/>
    </row>
    <row r="220" spans="1:7">
      <c r="A220" s="7"/>
      <c r="B220" s="27"/>
      <c r="C220" s="5" t="s">
        <v>342</v>
      </c>
      <c r="D220" s="5" t="s">
        <v>32</v>
      </c>
      <c r="E220" s="2" t="s">
        <v>1004</v>
      </c>
      <c r="F220" s="415"/>
      <c r="G220" s="416"/>
    </row>
    <row r="221" spans="1:7">
      <c r="A221" s="7"/>
      <c r="B221" s="27"/>
      <c r="C221" s="5" t="s">
        <v>342</v>
      </c>
      <c r="D221" s="5" t="s">
        <v>153</v>
      </c>
      <c r="E221" s="2" t="s">
        <v>1005</v>
      </c>
      <c r="F221" s="415"/>
      <c r="G221" s="416"/>
    </row>
    <row r="222" spans="1:7">
      <c r="A222" s="7"/>
      <c r="B222" s="27"/>
      <c r="C222" s="5" t="s">
        <v>342</v>
      </c>
      <c r="D222" s="5" t="s">
        <v>11</v>
      </c>
      <c r="E222" s="2" t="s">
        <v>1006</v>
      </c>
      <c r="F222" s="415"/>
      <c r="G222" s="416"/>
    </row>
    <row r="223" spans="1:7">
      <c r="A223" s="7"/>
      <c r="B223" s="27"/>
      <c r="C223" s="5"/>
      <c r="D223" s="5" t="s">
        <v>9</v>
      </c>
      <c r="E223" s="2" t="s">
        <v>1356</v>
      </c>
      <c r="F223" s="415"/>
      <c r="G223" s="416"/>
    </row>
    <row r="224" spans="1:7">
      <c r="A224" s="7"/>
      <c r="B224" s="27"/>
      <c r="C224" s="5"/>
      <c r="D224" s="5" t="s">
        <v>33</v>
      </c>
      <c r="E224" s="2" t="s">
        <v>993</v>
      </c>
      <c r="F224" s="415"/>
      <c r="G224" s="416"/>
    </row>
    <row r="225" spans="1:7">
      <c r="A225" s="7"/>
      <c r="B225" s="27"/>
      <c r="C225" s="5"/>
      <c r="D225" s="5" t="s">
        <v>34</v>
      </c>
      <c r="E225" s="2" t="s">
        <v>994</v>
      </c>
      <c r="F225" s="415"/>
      <c r="G225" s="416"/>
    </row>
    <row r="226" spans="1:7">
      <c r="A226" s="7"/>
      <c r="B226" s="27"/>
      <c r="C226" s="5"/>
      <c r="D226" s="5" t="s">
        <v>14</v>
      </c>
      <c r="E226" s="2" t="s">
        <v>995</v>
      </c>
      <c r="F226" s="415"/>
      <c r="G226" s="416"/>
    </row>
    <row r="227" spans="1:7">
      <c r="A227" s="7"/>
      <c r="B227" s="27"/>
      <c r="C227" s="5"/>
      <c r="D227" s="5" t="s">
        <v>9</v>
      </c>
      <c r="E227" s="2" t="s">
        <v>1357</v>
      </c>
      <c r="F227" s="415"/>
      <c r="G227" s="416"/>
    </row>
    <row r="228" spans="1:7" ht="30">
      <c r="A228" s="7"/>
      <c r="B228" s="27"/>
      <c r="C228" s="5"/>
      <c r="D228" s="5" t="s">
        <v>15</v>
      </c>
      <c r="E228" s="2" t="s">
        <v>996</v>
      </c>
      <c r="F228" s="415"/>
      <c r="G228" s="416"/>
    </row>
    <row r="229" spans="1:7">
      <c r="A229" s="7"/>
      <c r="B229" s="27"/>
      <c r="C229" s="5"/>
      <c r="D229" s="5" t="s">
        <v>16</v>
      </c>
      <c r="E229" s="2" t="s">
        <v>198</v>
      </c>
      <c r="F229" s="415"/>
      <c r="G229" s="416"/>
    </row>
    <row r="230" spans="1:7">
      <c r="A230" s="7"/>
      <c r="B230" s="27"/>
      <c r="C230" s="5"/>
      <c r="D230" s="5" t="s">
        <v>17</v>
      </c>
      <c r="E230" s="2" t="s">
        <v>997</v>
      </c>
      <c r="F230" s="415"/>
      <c r="G230" s="416"/>
    </row>
    <row r="231" spans="1:7">
      <c r="A231" s="7" t="s">
        <v>154</v>
      </c>
      <c r="B231" s="26">
        <f>B175+2</f>
        <v>17</v>
      </c>
      <c r="C231" s="22"/>
      <c r="D231" s="22"/>
      <c r="E231" s="13" t="s">
        <v>269</v>
      </c>
      <c r="F231" s="562" t="s">
        <v>262</v>
      </c>
      <c r="G231" s="563"/>
    </row>
    <row r="232" spans="1:7">
      <c r="A232" s="7"/>
      <c r="B232" s="27"/>
      <c r="C232" s="5"/>
      <c r="D232" s="5"/>
      <c r="E232" s="4" t="s">
        <v>0</v>
      </c>
      <c r="F232" s="417"/>
      <c r="G232" s="418"/>
    </row>
    <row r="233" spans="1:7" ht="132" customHeight="1">
      <c r="A233" s="7"/>
      <c r="B233" s="27"/>
      <c r="C233" s="5"/>
      <c r="D233" s="5"/>
      <c r="E233" s="12" t="s">
        <v>264</v>
      </c>
      <c r="F233" s="417"/>
      <c r="G233" s="418"/>
    </row>
    <row r="234" spans="1:7">
      <c r="A234" s="7"/>
      <c r="B234" s="27"/>
      <c r="C234" s="5"/>
      <c r="D234" s="5" t="s">
        <v>9</v>
      </c>
      <c r="E234" s="2" t="s">
        <v>1356</v>
      </c>
      <c r="F234" s="415"/>
      <c r="G234" s="416"/>
    </row>
    <row r="235" spans="1:7">
      <c r="A235" s="7"/>
      <c r="B235" s="27"/>
      <c r="C235" s="5"/>
      <c r="D235" s="5" t="s">
        <v>160</v>
      </c>
      <c r="E235" s="2" t="s">
        <v>238</v>
      </c>
      <c r="F235" s="415"/>
      <c r="G235" s="416"/>
    </row>
    <row r="236" spans="1:7">
      <c r="A236" s="7"/>
      <c r="B236" s="27"/>
      <c r="C236" s="5"/>
      <c r="D236" s="5" t="s">
        <v>176</v>
      </c>
      <c r="E236" s="2" t="s">
        <v>239</v>
      </c>
      <c r="F236" s="415"/>
      <c r="G236" s="416"/>
    </row>
    <row r="237" spans="1:7">
      <c r="A237" s="7"/>
      <c r="B237" s="27"/>
      <c r="C237" s="5"/>
      <c r="D237" s="5" t="s">
        <v>148</v>
      </c>
      <c r="E237" s="2" t="s">
        <v>223</v>
      </c>
      <c r="F237" s="415"/>
      <c r="G237" s="416"/>
    </row>
    <row r="238" spans="1:7">
      <c r="A238" s="7"/>
      <c r="B238" s="27"/>
      <c r="C238" s="5"/>
      <c r="D238" s="5" t="s">
        <v>149</v>
      </c>
      <c r="E238" s="2" t="s">
        <v>224</v>
      </c>
      <c r="F238" s="415"/>
      <c r="G238" s="416"/>
    </row>
    <row r="239" spans="1:7">
      <c r="A239" s="7"/>
      <c r="B239" s="27"/>
      <c r="C239" s="5"/>
      <c r="D239" s="5" t="s">
        <v>9</v>
      </c>
      <c r="E239" s="2" t="s">
        <v>1357</v>
      </c>
      <c r="F239" s="415"/>
      <c r="G239" s="416"/>
    </row>
    <row r="240" spans="1:7">
      <c r="A240" s="7"/>
      <c r="B240" s="27"/>
      <c r="C240" s="5"/>
      <c r="D240" s="5" t="s">
        <v>150</v>
      </c>
      <c r="E240" s="2" t="s">
        <v>240</v>
      </c>
      <c r="F240" s="415"/>
      <c r="G240" s="416"/>
    </row>
    <row r="241" spans="1:7">
      <c r="A241" s="7"/>
      <c r="B241" s="27"/>
      <c r="C241" s="5"/>
      <c r="D241" s="5" t="s">
        <v>151</v>
      </c>
      <c r="E241" s="2" t="s">
        <v>255</v>
      </c>
      <c r="F241" s="415"/>
      <c r="G241" s="416"/>
    </row>
    <row r="242" spans="1:7">
      <c r="A242" s="7"/>
      <c r="B242" s="27"/>
      <c r="C242" s="5"/>
      <c r="D242" s="5" t="s">
        <v>177</v>
      </c>
      <c r="E242" s="2" t="s">
        <v>198</v>
      </c>
      <c r="F242" s="415"/>
      <c r="G242" s="416"/>
    </row>
    <row r="243" spans="1:7">
      <c r="A243" s="7"/>
      <c r="B243" s="27"/>
      <c r="C243" s="5"/>
      <c r="D243" s="5" t="s">
        <v>178</v>
      </c>
      <c r="E243" s="2" t="s">
        <v>241</v>
      </c>
      <c r="F243" s="415"/>
      <c r="G243" s="416"/>
    </row>
    <row r="244" spans="1:7">
      <c r="A244" s="7"/>
      <c r="B244" s="27"/>
      <c r="C244" s="5"/>
      <c r="D244" s="5" t="s">
        <v>179</v>
      </c>
      <c r="E244" s="2" t="s">
        <v>242</v>
      </c>
      <c r="F244" s="415"/>
      <c r="G244" s="416"/>
    </row>
    <row r="245" spans="1:7">
      <c r="A245" s="7"/>
      <c r="B245" s="27"/>
      <c r="C245" s="5"/>
      <c r="D245" s="5" t="s">
        <v>180</v>
      </c>
      <c r="E245" s="20" t="s">
        <v>225</v>
      </c>
      <c r="F245" s="415"/>
      <c r="G245" s="416"/>
    </row>
    <row r="246" spans="1:7">
      <c r="A246" s="7"/>
      <c r="B246" s="27"/>
      <c r="C246" s="5"/>
      <c r="D246" s="5" t="s">
        <v>181</v>
      </c>
      <c r="E246" s="2" t="s">
        <v>243</v>
      </c>
      <c r="F246" s="415"/>
      <c r="G246" s="416"/>
    </row>
    <row r="247" spans="1:7" ht="24.75">
      <c r="A247" s="243" t="s">
        <v>1366</v>
      </c>
      <c r="B247" s="245"/>
      <c r="C247" s="246"/>
      <c r="D247" s="246"/>
      <c r="E247" s="244"/>
      <c r="F247" s="419"/>
      <c r="G247" s="420"/>
    </row>
    <row r="248" spans="1:7">
      <c r="A248" s="7"/>
      <c r="B248" s="28"/>
      <c r="C248" s="14"/>
      <c r="D248" s="14"/>
      <c r="E248" s="15" t="s">
        <v>209</v>
      </c>
      <c r="F248" s="421"/>
      <c r="G248" s="422"/>
    </row>
    <row r="249" spans="1:7">
      <c r="A249" s="7"/>
      <c r="B249" s="28"/>
      <c r="C249" s="14"/>
      <c r="D249" s="14"/>
      <c r="E249" s="15" t="s">
        <v>210</v>
      </c>
      <c r="F249" s="421"/>
      <c r="G249" s="422"/>
    </row>
    <row r="250" spans="1:7" ht="59.25" customHeight="1">
      <c r="A250" s="7" t="s">
        <v>154</v>
      </c>
      <c r="B250" s="26">
        <f>B231+1</f>
        <v>18</v>
      </c>
      <c r="C250" s="22"/>
      <c r="D250" s="22"/>
      <c r="E250" s="13" t="s">
        <v>244</v>
      </c>
      <c r="F250" s="562" t="str">
        <f>"仕事をしていた人＆仕事を休んでいた人（Q"&amp;B231&amp;"=1-6）"</f>
        <v>仕事をしていた人＆仕事を休んでいた人（Q17=1-6）</v>
      </c>
      <c r="G250" s="563"/>
    </row>
    <row r="251" spans="1:7">
      <c r="A251" s="7"/>
      <c r="B251" s="27"/>
      <c r="C251" s="5"/>
      <c r="D251" s="5"/>
      <c r="E251" s="4" t="s">
        <v>0</v>
      </c>
      <c r="F251" s="417"/>
      <c r="G251" s="418"/>
    </row>
    <row r="252" spans="1:7" ht="71.25" customHeight="1">
      <c r="A252" s="7"/>
      <c r="B252" s="27"/>
      <c r="C252" s="5"/>
      <c r="D252" s="5"/>
      <c r="E252" s="4" t="s">
        <v>208</v>
      </c>
      <c r="F252" s="417"/>
      <c r="G252" s="418"/>
    </row>
    <row r="253" spans="1:7">
      <c r="A253" s="7"/>
      <c r="B253" s="27"/>
      <c r="C253" s="5"/>
      <c r="D253" s="5" t="s">
        <v>33</v>
      </c>
      <c r="E253" s="2" t="s">
        <v>195</v>
      </c>
      <c r="F253" s="415"/>
      <c r="G253" s="416"/>
    </row>
    <row r="254" spans="1:7">
      <c r="A254" s="7"/>
      <c r="B254" s="27"/>
      <c r="C254" s="5"/>
      <c r="D254" s="5" t="s">
        <v>34</v>
      </c>
      <c r="E254" s="2" t="s">
        <v>162</v>
      </c>
      <c r="F254" s="415"/>
      <c r="G254" s="416"/>
    </row>
    <row r="255" spans="1:7">
      <c r="A255" s="7"/>
      <c r="B255" s="27"/>
      <c r="C255" s="5"/>
      <c r="D255" s="5" t="s">
        <v>35</v>
      </c>
      <c r="E255" s="2" t="s">
        <v>163</v>
      </c>
      <c r="F255" s="415"/>
      <c r="G255" s="416"/>
    </row>
    <row r="256" spans="1:7">
      <c r="A256" s="7"/>
      <c r="B256" s="27"/>
      <c r="C256" s="5"/>
      <c r="D256" s="5" t="s">
        <v>36</v>
      </c>
      <c r="E256" s="2" t="s">
        <v>164</v>
      </c>
      <c r="F256" s="415"/>
      <c r="G256" s="416"/>
    </row>
    <row r="257" spans="1:7">
      <c r="A257" s="7"/>
      <c r="B257" s="27"/>
      <c r="C257" s="5"/>
      <c r="D257" s="5" t="s">
        <v>37</v>
      </c>
      <c r="E257" s="2" t="s">
        <v>1668</v>
      </c>
      <c r="F257" s="415"/>
      <c r="G257" s="416"/>
    </row>
    <row r="258" spans="1:7">
      <c r="A258" s="7"/>
      <c r="B258" s="27"/>
      <c r="C258" s="5"/>
      <c r="D258" s="5" t="s">
        <v>38</v>
      </c>
      <c r="E258" s="2" t="s">
        <v>165</v>
      </c>
      <c r="F258" s="415"/>
      <c r="G258" s="416"/>
    </row>
    <row r="259" spans="1:7" ht="61.5" customHeight="1">
      <c r="A259" s="7" t="s">
        <v>154</v>
      </c>
      <c r="B259" s="26">
        <f>B250+1</f>
        <v>19</v>
      </c>
      <c r="C259" s="22"/>
      <c r="D259" s="22"/>
      <c r="E259" s="13" t="s">
        <v>182</v>
      </c>
      <c r="F259" s="562" t="str">
        <f>"雇用されていた人（Q"&amp;B250&amp;"=1）"</f>
        <v>雇用されていた人（Q18=1）</v>
      </c>
      <c r="G259" s="563"/>
    </row>
    <row r="260" spans="1:7">
      <c r="A260" s="7"/>
      <c r="B260" s="27"/>
      <c r="C260" s="5"/>
      <c r="D260" s="5"/>
      <c r="E260" s="4" t="s">
        <v>0</v>
      </c>
      <c r="F260" s="417"/>
      <c r="G260" s="418"/>
    </row>
    <row r="261" spans="1:7">
      <c r="A261" s="7"/>
      <c r="B261" s="27"/>
      <c r="C261" s="5"/>
      <c r="D261" s="5" t="s">
        <v>33</v>
      </c>
      <c r="E261" s="2" t="s">
        <v>166</v>
      </c>
      <c r="F261" s="415"/>
      <c r="G261" s="416"/>
    </row>
    <row r="262" spans="1:7">
      <c r="A262" s="7"/>
      <c r="B262" s="27"/>
      <c r="C262" s="5"/>
      <c r="D262" s="5" t="s">
        <v>34</v>
      </c>
      <c r="E262" s="2" t="s">
        <v>199</v>
      </c>
      <c r="F262" s="415"/>
      <c r="G262" s="416"/>
    </row>
    <row r="263" spans="1:7">
      <c r="A263" s="7"/>
      <c r="B263" s="27"/>
      <c r="C263" s="5"/>
      <c r="D263" s="5" t="s">
        <v>14</v>
      </c>
      <c r="E263" s="2" t="s">
        <v>167</v>
      </c>
      <c r="F263" s="415"/>
      <c r="G263" s="416"/>
    </row>
    <row r="264" spans="1:7">
      <c r="A264" s="7"/>
      <c r="B264" s="27"/>
      <c r="C264" s="5"/>
      <c r="D264" s="5" t="s">
        <v>15</v>
      </c>
      <c r="E264" s="2" t="s">
        <v>168</v>
      </c>
      <c r="F264" s="415"/>
      <c r="G264" s="416"/>
    </row>
    <row r="265" spans="1:7">
      <c r="A265" s="7"/>
      <c r="B265" s="27"/>
      <c r="C265" s="5"/>
      <c r="D265" s="5" t="s">
        <v>16</v>
      </c>
      <c r="E265" s="2" t="s">
        <v>169</v>
      </c>
      <c r="F265" s="415"/>
      <c r="G265" s="416"/>
    </row>
    <row r="266" spans="1:7">
      <c r="A266" s="7"/>
      <c r="B266" s="27"/>
      <c r="C266" s="5"/>
      <c r="D266" s="5" t="s">
        <v>17</v>
      </c>
      <c r="E266" s="2" t="s">
        <v>265</v>
      </c>
      <c r="F266" s="415"/>
      <c r="G266" s="416"/>
    </row>
    <row r="267" spans="1:7" ht="30">
      <c r="A267" s="7"/>
      <c r="B267" s="28"/>
      <c r="C267" s="14"/>
      <c r="D267" s="14"/>
      <c r="E267" s="15" t="s">
        <v>2046</v>
      </c>
      <c r="F267" s="421"/>
      <c r="G267" s="422"/>
    </row>
    <row r="268" spans="1:7" s="489" customFormat="1" ht="61.5" customHeight="1">
      <c r="A268" s="7" t="s">
        <v>154</v>
      </c>
      <c r="B268" s="26">
        <f>B259+1</f>
        <v>20</v>
      </c>
      <c r="C268" s="22"/>
      <c r="D268" s="22"/>
      <c r="E268" s="13" t="s">
        <v>2034</v>
      </c>
      <c r="F268" s="562" t="str">
        <f>"自営業主・家族従業者・内職（Q"&amp;B250&amp;"=3-6）"</f>
        <v>自営業主・家族従業者・内職（Q18=3-6）</v>
      </c>
      <c r="G268" s="563"/>
    </row>
    <row r="269" spans="1:7" s="489" customFormat="1">
      <c r="A269" s="7"/>
      <c r="B269" s="27"/>
      <c r="C269" s="5"/>
      <c r="D269" s="5"/>
      <c r="E269" s="4" t="s">
        <v>0</v>
      </c>
      <c r="F269" s="417"/>
      <c r="G269" s="418"/>
    </row>
    <row r="270" spans="1:7" s="489" customFormat="1">
      <c r="A270" s="7"/>
      <c r="B270" s="27"/>
      <c r="C270" s="5"/>
      <c r="D270" s="5" t="s">
        <v>33</v>
      </c>
      <c r="E270" s="2" t="s">
        <v>1709</v>
      </c>
      <c r="F270" s="415"/>
      <c r="G270" s="416"/>
    </row>
    <row r="271" spans="1:7" s="489" customFormat="1">
      <c r="A271" s="7"/>
      <c r="B271" s="27"/>
      <c r="C271" s="5"/>
      <c r="D271" s="5" t="s">
        <v>34</v>
      </c>
      <c r="E271" s="2" t="s">
        <v>1710</v>
      </c>
      <c r="F271" s="415"/>
      <c r="G271" s="416"/>
    </row>
    <row r="272" spans="1:7" s="489" customFormat="1" ht="61.5" customHeight="1">
      <c r="A272" s="7" t="s">
        <v>154</v>
      </c>
      <c r="B272" s="26">
        <f>B268+1</f>
        <v>21</v>
      </c>
      <c r="C272" s="22"/>
      <c r="D272" s="22"/>
      <c r="E272" s="13" t="s">
        <v>2035</v>
      </c>
      <c r="F272" s="562" t="str">
        <f>F268</f>
        <v>自営業主・家族従業者・内職（Q18=3-6）</v>
      </c>
      <c r="G272" s="563"/>
    </row>
    <row r="273" spans="1:7" s="489" customFormat="1">
      <c r="A273" s="7"/>
      <c r="B273" s="27"/>
      <c r="C273" s="5"/>
      <c r="D273" s="5"/>
      <c r="E273" s="4" t="s">
        <v>0</v>
      </c>
      <c r="F273" s="417"/>
      <c r="G273" s="418"/>
    </row>
    <row r="274" spans="1:7" s="489" customFormat="1">
      <c r="A274" s="7"/>
      <c r="B274" s="27"/>
      <c r="C274" s="5"/>
      <c r="D274" s="5" t="s">
        <v>33</v>
      </c>
      <c r="E274" s="2" t="s">
        <v>1769</v>
      </c>
      <c r="F274" s="415"/>
      <c r="G274" s="416"/>
    </row>
    <row r="275" spans="1:7" s="489" customFormat="1">
      <c r="A275" s="7"/>
      <c r="B275" s="27"/>
      <c r="C275" s="5"/>
      <c r="D275" s="5" t="s">
        <v>13</v>
      </c>
      <c r="E275" s="2" t="s">
        <v>1770</v>
      </c>
      <c r="F275" s="415"/>
      <c r="G275" s="416"/>
    </row>
    <row r="276" spans="1:7" s="489" customFormat="1">
      <c r="A276" s="7"/>
      <c r="B276" s="27"/>
      <c r="C276" s="5"/>
      <c r="D276" s="5" t="s">
        <v>14</v>
      </c>
      <c r="E276" s="2" t="s">
        <v>1771</v>
      </c>
      <c r="F276" s="415"/>
      <c r="G276" s="416"/>
    </row>
    <row r="277" spans="1:7" s="489" customFormat="1">
      <c r="A277" s="7"/>
      <c r="B277" s="27"/>
      <c r="C277" s="5"/>
      <c r="D277" s="5" t="s">
        <v>15</v>
      </c>
      <c r="E277" s="2" t="s">
        <v>1772</v>
      </c>
      <c r="F277" s="415"/>
      <c r="G277" s="416"/>
    </row>
    <row r="278" spans="1:7">
      <c r="A278" s="7" t="s">
        <v>154</v>
      </c>
      <c r="B278" s="26">
        <f>B272+1</f>
        <v>22</v>
      </c>
      <c r="C278" s="22"/>
      <c r="D278" s="22"/>
      <c r="E278" s="13" t="s">
        <v>2036</v>
      </c>
      <c r="F278" s="562" t="str">
        <f>"自営業主・家族従業者・内職（Q"&amp;B250&amp;"=3-6）"</f>
        <v>自営業主・家族従業者・内職（Q18=3-6）</v>
      </c>
      <c r="G278" s="563"/>
    </row>
    <row r="279" spans="1:7" ht="15" customHeight="1">
      <c r="A279" s="7"/>
      <c r="B279" s="27"/>
      <c r="C279" s="5"/>
      <c r="D279" s="5"/>
      <c r="E279" s="4" t="s">
        <v>0</v>
      </c>
      <c r="F279" s="417"/>
      <c r="G279" s="418"/>
    </row>
    <row r="280" spans="1:7" ht="15" customHeight="1">
      <c r="A280" s="7"/>
      <c r="B280" s="27"/>
      <c r="C280" s="5"/>
      <c r="D280" s="5" t="s">
        <v>33</v>
      </c>
      <c r="E280" s="2" t="s">
        <v>296</v>
      </c>
      <c r="F280" s="415"/>
      <c r="G280" s="416"/>
    </row>
    <row r="281" spans="1:7" ht="15" customHeight="1">
      <c r="A281" s="7"/>
      <c r="B281" s="27"/>
      <c r="C281" s="5"/>
      <c r="D281" s="5" t="s">
        <v>34</v>
      </c>
      <c r="E281" s="2" t="s">
        <v>297</v>
      </c>
      <c r="F281" s="415"/>
      <c r="G281" s="416"/>
    </row>
    <row r="282" spans="1:7" ht="60">
      <c r="A282" s="7" t="s">
        <v>154</v>
      </c>
      <c r="B282" s="26">
        <f>B278+1</f>
        <v>23</v>
      </c>
      <c r="C282" s="22"/>
      <c r="D282" s="22"/>
      <c r="E282" s="13" t="s">
        <v>2018</v>
      </c>
      <c r="F282" s="562" t="str">
        <f>"業務を請け負っている人（Q"&amp;B278&amp;"=1）"</f>
        <v>業務を請け負っている人（Q22=1）</v>
      </c>
      <c r="G282" s="563"/>
    </row>
    <row r="283" spans="1:7" ht="15" customHeight="1">
      <c r="A283" s="7"/>
      <c r="B283" s="27"/>
      <c r="C283" s="5"/>
      <c r="D283" s="5"/>
      <c r="E283" s="4" t="s">
        <v>0</v>
      </c>
      <c r="F283" s="417"/>
      <c r="G283" s="418"/>
    </row>
    <row r="284" spans="1:7" ht="15" customHeight="1">
      <c r="A284" s="7"/>
      <c r="B284" s="27"/>
      <c r="C284" s="5"/>
      <c r="D284" s="5" t="s">
        <v>33</v>
      </c>
      <c r="E284" s="2" t="s">
        <v>296</v>
      </c>
      <c r="F284" s="415"/>
      <c r="G284" s="416"/>
    </row>
    <row r="285" spans="1:7" ht="15" customHeight="1">
      <c r="A285" s="7"/>
      <c r="B285" s="27"/>
      <c r="C285" s="5"/>
      <c r="D285" s="5" t="s">
        <v>34</v>
      </c>
      <c r="E285" s="2" t="s">
        <v>297</v>
      </c>
      <c r="F285" s="415"/>
      <c r="G285" s="416"/>
    </row>
    <row r="286" spans="1:7" ht="71.25" customHeight="1">
      <c r="A286" s="7" t="s">
        <v>921</v>
      </c>
      <c r="B286" s="26">
        <f>B282+1</f>
        <v>24</v>
      </c>
      <c r="C286" s="22"/>
      <c r="D286" s="22"/>
      <c r="E286" s="13" t="s">
        <v>1007</v>
      </c>
      <c r="F286" s="562" t="str">
        <f>"12月時点、会社などの役員・正社員以外の就業者(Q"&amp;B250&amp;"=3-6 or Q"&amp;B259&amp;"=2-6)"</f>
        <v>12月時点、会社などの役員・正社員以外の就業者(Q18=3-6 or Q19=2-6)</v>
      </c>
      <c r="G286" s="563"/>
    </row>
    <row r="287" spans="1:7">
      <c r="A287" s="7"/>
      <c r="B287" s="27"/>
      <c r="C287" s="5"/>
      <c r="D287" s="5"/>
      <c r="E287" s="219" t="s">
        <v>1008</v>
      </c>
      <c r="F287" s="417"/>
      <c r="G287" s="418"/>
    </row>
    <row r="288" spans="1:7">
      <c r="A288" s="7"/>
      <c r="B288" s="27"/>
      <c r="C288" s="5" t="s">
        <v>263</v>
      </c>
      <c r="D288" s="5" t="s">
        <v>32</v>
      </c>
      <c r="E288" s="2" t="s">
        <v>1009</v>
      </c>
      <c r="F288" s="415"/>
      <c r="G288" s="416"/>
    </row>
    <row r="289" spans="1:7">
      <c r="A289" s="7"/>
      <c r="B289" s="27"/>
      <c r="C289" s="5" t="s">
        <v>263</v>
      </c>
      <c r="D289" s="5" t="s">
        <v>153</v>
      </c>
      <c r="E289" s="2" t="s">
        <v>349</v>
      </c>
      <c r="F289" s="415"/>
      <c r="G289" s="416"/>
    </row>
    <row r="290" spans="1:7">
      <c r="A290" s="7"/>
      <c r="B290" s="27"/>
      <c r="C290" s="5"/>
      <c r="D290" s="5" t="s">
        <v>33</v>
      </c>
      <c r="E290" s="2" t="s">
        <v>1010</v>
      </c>
      <c r="F290" s="415"/>
      <c r="G290" s="416"/>
    </row>
    <row r="291" spans="1:7">
      <c r="A291" s="7"/>
      <c r="B291" s="27"/>
      <c r="C291" s="5"/>
      <c r="D291" s="5" t="s">
        <v>34</v>
      </c>
      <c r="E291" s="2" t="s">
        <v>1011</v>
      </c>
      <c r="F291" s="415"/>
      <c r="G291" s="416"/>
    </row>
    <row r="292" spans="1:7">
      <c r="A292" s="7"/>
      <c r="B292" s="27"/>
      <c r="C292" s="5"/>
      <c r="D292" s="5" t="s">
        <v>35</v>
      </c>
      <c r="E292" s="2" t="s">
        <v>1012</v>
      </c>
      <c r="F292" s="415"/>
      <c r="G292" s="416"/>
    </row>
    <row r="293" spans="1:7">
      <c r="A293" s="7"/>
      <c r="B293" s="27"/>
      <c r="C293" s="5"/>
      <c r="D293" s="5" t="s">
        <v>36</v>
      </c>
      <c r="E293" s="2" t="s">
        <v>1013</v>
      </c>
      <c r="F293" s="415"/>
      <c r="G293" s="416"/>
    </row>
    <row r="294" spans="1:7">
      <c r="A294" s="7"/>
      <c r="B294" s="27"/>
      <c r="C294" s="5"/>
      <c r="D294" s="5" t="s">
        <v>37</v>
      </c>
      <c r="E294" s="2" t="s">
        <v>1014</v>
      </c>
      <c r="F294" s="415"/>
      <c r="G294" s="416"/>
    </row>
    <row r="295" spans="1:7">
      <c r="A295" s="7"/>
      <c r="B295" s="27"/>
      <c r="C295" s="5"/>
      <c r="D295" s="5" t="s">
        <v>38</v>
      </c>
      <c r="E295" s="2" t="s">
        <v>1015</v>
      </c>
      <c r="F295" s="415"/>
      <c r="G295" s="416"/>
    </row>
    <row r="296" spans="1:7">
      <c r="A296" s="7"/>
      <c r="B296" s="27"/>
      <c r="C296" s="5"/>
      <c r="D296" s="5" t="s">
        <v>39</v>
      </c>
      <c r="E296" s="2" t="s">
        <v>1016</v>
      </c>
      <c r="F296" s="415"/>
      <c r="G296" s="416"/>
    </row>
    <row r="297" spans="1:7">
      <c r="A297" s="7"/>
      <c r="B297" s="27"/>
      <c r="C297" s="5"/>
      <c r="D297" s="5" t="s">
        <v>19</v>
      </c>
      <c r="E297" s="2" t="s">
        <v>1017</v>
      </c>
      <c r="F297" s="415"/>
      <c r="G297" s="416"/>
    </row>
    <row r="298" spans="1:7">
      <c r="A298" s="7"/>
      <c r="B298" s="27"/>
      <c r="C298" s="5"/>
      <c r="D298" s="5" t="s">
        <v>20</v>
      </c>
      <c r="E298" s="2" t="s">
        <v>265</v>
      </c>
      <c r="F298" s="415"/>
      <c r="G298" s="416"/>
    </row>
    <row r="299" spans="1:7" ht="57" customHeight="1">
      <c r="A299" s="7" t="s">
        <v>921</v>
      </c>
      <c r="B299" s="26">
        <f>B286+1</f>
        <v>25</v>
      </c>
      <c r="C299" s="22"/>
      <c r="D299" s="22"/>
      <c r="E299" s="13" t="s">
        <v>1018</v>
      </c>
      <c r="F299" s="562" t="str">
        <f>"12月時点病気、育休等で仕事を休んでいた人（Q"&amp;B231&amp;"=5）"</f>
        <v>12月時点病気、育休等で仕事を休んでいた人（Q17=5）</v>
      </c>
      <c r="G299" s="563"/>
    </row>
    <row r="300" spans="1:7">
      <c r="A300" s="7"/>
      <c r="B300" s="27"/>
      <c r="C300" s="5"/>
      <c r="D300" s="5"/>
      <c r="E300" s="219" t="s">
        <v>1008</v>
      </c>
      <c r="F300" s="417"/>
      <c r="G300" s="418"/>
    </row>
    <row r="301" spans="1:7">
      <c r="A301" s="7"/>
      <c r="B301" s="27"/>
      <c r="C301" s="5" t="s">
        <v>263</v>
      </c>
      <c r="D301" s="5" t="s">
        <v>32</v>
      </c>
      <c r="E301" s="2" t="s">
        <v>1009</v>
      </c>
      <c r="F301" s="415"/>
      <c r="G301" s="416"/>
    </row>
    <row r="302" spans="1:7">
      <c r="A302" s="7"/>
      <c r="B302" s="27"/>
      <c r="C302" s="5" t="s">
        <v>263</v>
      </c>
      <c r="D302" s="5" t="s">
        <v>153</v>
      </c>
      <c r="E302" s="2" t="s">
        <v>349</v>
      </c>
      <c r="F302" s="415"/>
      <c r="G302" s="416"/>
    </row>
    <row r="303" spans="1:7">
      <c r="A303" s="7"/>
      <c r="B303" s="27"/>
      <c r="C303" s="5"/>
      <c r="D303" s="5" t="s">
        <v>33</v>
      </c>
      <c r="E303" s="2" t="s">
        <v>1019</v>
      </c>
      <c r="F303" s="415"/>
      <c r="G303" s="416"/>
    </row>
    <row r="304" spans="1:7">
      <c r="A304" s="7"/>
      <c r="B304" s="27"/>
      <c r="C304" s="5"/>
      <c r="D304" s="5" t="s">
        <v>34</v>
      </c>
      <c r="E304" s="2" t="s">
        <v>1020</v>
      </c>
      <c r="F304" s="415"/>
      <c r="G304" s="416"/>
    </row>
    <row r="305" spans="1:7">
      <c r="A305" s="7"/>
      <c r="B305" s="27"/>
      <c r="C305" s="5"/>
      <c r="D305" s="5" t="s">
        <v>14</v>
      </c>
      <c r="E305" s="2" t="s">
        <v>1021</v>
      </c>
      <c r="F305" s="415"/>
      <c r="G305" s="416"/>
    </row>
    <row r="306" spans="1:7">
      <c r="A306" s="7"/>
      <c r="B306" s="27"/>
      <c r="C306" s="5"/>
      <c r="D306" s="5" t="s">
        <v>15</v>
      </c>
      <c r="E306" s="2" t="s">
        <v>1022</v>
      </c>
      <c r="F306" s="415"/>
      <c r="G306" s="416"/>
    </row>
    <row r="307" spans="1:7">
      <c r="A307" s="7"/>
      <c r="B307" s="27"/>
      <c r="C307" s="5"/>
      <c r="D307" s="5" t="s">
        <v>16</v>
      </c>
      <c r="E307" s="2" t="s">
        <v>1023</v>
      </c>
      <c r="F307" s="415"/>
      <c r="G307" s="416"/>
    </row>
    <row r="308" spans="1:7">
      <c r="A308" s="7"/>
      <c r="B308" s="27"/>
      <c r="C308" s="5"/>
      <c r="D308" s="5" t="s">
        <v>17</v>
      </c>
      <c r="E308" s="2" t="s">
        <v>265</v>
      </c>
      <c r="F308" s="415"/>
      <c r="G308" s="416"/>
    </row>
    <row r="309" spans="1:7">
      <c r="A309" s="7" t="s">
        <v>154</v>
      </c>
      <c r="B309" s="26">
        <f>B299+1</f>
        <v>26</v>
      </c>
      <c r="C309" s="22"/>
      <c r="D309" s="22"/>
      <c r="E309" s="24" t="s">
        <v>2001</v>
      </c>
      <c r="F309" s="562" t="str">
        <f>"12月時点非就業(Q"&amp;$B$231&amp;"=7-11)"</f>
        <v>12月時点非就業(Q17=7-11)</v>
      </c>
      <c r="G309" s="563"/>
    </row>
    <row r="310" spans="1:7">
      <c r="A310" s="7"/>
      <c r="B310" s="27"/>
      <c r="C310" s="5"/>
      <c r="D310" s="5"/>
      <c r="E310" s="4" t="s">
        <v>0</v>
      </c>
      <c r="F310" s="417"/>
      <c r="G310" s="418"/>
    </row>
    <row r="311" spans="1:7" ht="30">
      <c r="A311" s="7"/>
      <c r="B311" s="27"/>
      <c r="C311" s="5"/>
      <c r="D311" s="5"/>
      <c r="E311" s="4" t="s">
        <v>1024</v>
      </c>
      <c r="F311" s="417"/>
      <c r="G311" s="418"/>
    </row>
    <row r="312" spans="1:7">
      <c r="A312" s="7"/>
      <c r="B312" s="27"/>
      <c r="C312" s="5"/>
      <c r="D312" s="5" t="s">
        <v>33</v>
      </c>
      <c r="E312" s="2" t="s">
        <v>1648</v>
      </c>
      <c r="F312" s="415"/>
      <c r="G312" s="416"/>
    </row>
    <row r="313" spans="1:7">
      <c r="A313" s="7"/>
      <c r="B313" s="27"/>
      <c r="C313" s="5"/>
      <c r="D313" s="5" t="s">
        <v>34</v>
      </c>
      <c r="E313" s="2" t="s">
        <v>1025</v>
      </c>
      <c r="F313" s="415"/>
      <c r="G313" s="416"/>
    </row>
    <row r="314" spans="1:7">
      <c r="A314" s="7"/>
      <c r="B314" s="27"/>
      <c r="C314" s="5"/>
      <c r="D314" s="5" t="s">
        <v>35</v>
      </c>
      <c r="E314" s="2" t="s">
        <v>1026</v>
      </c>
      <c r="F314" s="415"/>
      <c r="G314" s="416"/>
    </row>
    <row r="315" spans="1:7">
      <c r="A315" s="7"/>
      <c r="B315" s="27"/>
      <c r="C315" s="5"/>
      <c r="D315" s="5" t="s">
        <v>36</v>
      </c>
      <c r="E315" s="2" t="s">
        <v>1027</v>
      </c>
      <c r="F315" s="415"/>
      <c r="G315" s="416"/>
    </row>
    <row r="316" spans="1:7">
      <c r="A316" s="7"/>
      <c r="B316" s="27"/>
      <c r="C316" s="5"/>
      <c r="D316" s="5" t="s">
        <v>37</v>
      </c>
      <c r="E316" s="2" t="s">
        <v>1028</v>
      </c>
      <c r="F316" s="415"/>
      <c r="G316" s="416"/>
    </row>
    <row r="317" spans="1:7">
      <c r="A317" s="7"/>
      <c r="B317" s="27"/>
      <c r="C317" s="5"/>
      <c r="D317" s="5" t="s">
        <v>38</v>
      </c>
      <c r="E317" s="2" t="s">
        <v>1029</v>
      </c>
      <c r="F317" s="415"/>
      <c r="G317" s="416"/>
    </row>
    <row r="318" spans="1:7">
      <c r="A318" s="7" t="s">
        <v>154</v>
      </c>
      <c r="B318" s="26">
        <f>B309+1</f>
        <v>27</v>
      </c>
      <c r="C318" s="22"/>
      <c r="D318" s="22"/>
      <c r="E318" s="13" t="s">
        <v>1030</v>
      </c>
      <c r="F318" s="562" t="str">
        <f>"12月時点非就業(Q"&amp;$B$231&amp;"=7-11)"</f>
        <v>12月時点非就業(Q17=7-11)</v>
      </c>
      <c r="G318" s="563"/>
    </row>
    <row r="319" spans="1:7">
      <c r="A319" s="7"/>
      <c r="B319" s="27"/>
      <c r="C319" s="5"/>
      <c r="D319" s="5"/>
      <c r="E319" s="12" t="s">
        <v>0</v>
      </c>
      <c r="F319" s="417"/>
      <c r="G319" s="418"/>
    </row>
    <row r="320" spans="1:7">
      <c r="A320" s="7"/>
      <c r="B320" s="27"/>
      <c r="C320" s="5"/>
      <c r="D320" s="5" t="s">
        <v>33</v>
      </c>
      <c r="E320" s="2" t="s">
        <v>1031</v>
      </c>
      <c r="F320" s="415"/>
      <c r="G320" s="416"/>
    </row>
    <row r="321" spans="1:7">
      <c r="A321" s="7"/>
      <c r="B321" s="27"/>
      <c r="C321" s="5"/>
      <c r="D321" s="5" t="s">
        <v>34</v>
      </c>
      <c r="E321" s="2" t="s">
        <v>1032</v>
      </c>
      <c r="F321" s="415"/>
      <c r="G321" s="416"/>
    </row>
    <row r="322" spans="1:7">
      <c r="A322" s="7"/>
      <c r="B322" s="27"/>
      <c r="C322" s="5"/>
      <c r="D322" s="5" t="s">
        <v>35</v>
      </c>
      <c r="E322" s="2" t="s">
        <v>1033</v>
      </c>
      <c r="F322" s="415"/>
      <c r="G322" s="416"/>
    </row>
    <row r="323" spans="1:7" ht="35.25" customHeight="1">
      <c r="A323" s="7" t="s">
        <v>154</v>
      </c>
      <c r="B323" s="26">
        <f>B318+1</f>
        <v>28</v>
      </c>
      <c r="C323" s="22"/>
      <c r="D323" s="22"/>
      <c r="E323" s="13" t="s">
        <v>1034</v>
      </c>
      <c r="F323" s="562" t="str">
        <f>"12月時点仕事希望ありの非就業(Q"&amp;B318&amp;"=2)"</f>
        <v>12月時点仕事希望ありの非就業(Q27=2)</v>
      </c>
      <c r="G323" s="563"/>
    </row>
    <row r="324" spans="1:7">
      <c r="A324" s="7"/>
      <c r="B324" s="27"/>
      <c r="C324" s="5"/>
      <c r="D324" s="5"/>
      <c r="E324" s="12" t="s">
        <v>0</v>
      </c>
      <c r="F324" s="417"/>
      <c r="G324" s="418"/>
    </row>
    <row r="325" spans="1:7">
      <c r="A325" s="7"/>
      <c r="B325" s="27"/>
      <c r="C325" s="5"/>
      <c r="D325" s="5" t="s">
        <v>33</v>
      </c>
      <c r="E325" s="2" t="s">
        <v>1035</v>
      </c>
      <c r="F325" s="415"/>
      <c r="G325" s="416"/>
    </row>
    <row r="326" spans="1:7">
      <c r="A326" s="7"/>
      <c r="B326" s="27"/>
      <c r="C326" s="5"/>
      <c r="D326" s="5" t="s">
        <v>34</v>
      </c>
      <c r="E326" s="2" t="s">
        <v>1036</v>
      </c>
      <c r="F326" s="415"/>
      <c r="G326" s="416"/>
    </row>
    <row r="327" spans="1:7">
      <c r="A327" s="7"/>
      <c r="B327" s="27"/>
      <c r="C327" s="5"/>
      <c r="D327" s="5" t="s">
        <v>35</v>
      </c>
      <c r="E327" s="2" t="s">
        <v>1037</v>
      </c>
      <c r="F327" s="415"/>
      <c r="G327" s="416"/>
    </row>
    <row r="328" spans="1:7">
      <c r="A328" s="7" t="s">
        <v>154</v>
      </c>
      <c r="B328" s="26">
        <f>B323+1</f>
        <v>29</v>
      </c>
      <c r="C328" s="22"/>
      <c r="D328" s="22"/>
      <c r="E328" s="13" t="s">
        <v>1038</v>
      </c>
      <c r="F328" s="562" t="str">
        <f>"12月時点非就業(Q"&amp;$B$231&amp;"=7-11)"</f>
        <v>12月時点非就業(Q17=7-11)</v>
      </c>
      <c r="G328" s="563"/>
    </row>
    <row r="329" spans="1:7">
      <c r="A329" s="7"/>
      <c r="B329" s="27"/>
      <c r="C329" s="5"/>
      <c r="D329" s="5"/>
      <c r="E329" s="12" t="s">
        <v>0</v>
      </c>
      <c r="F329" s="417"/>
      <c r="G329" s="418"/>
    </row>
    <row r="330" spans="1:7" ht="30">
      <c r="A330" s="7"/>
      <c r="B330" s="27"/>
      <c r="C330" s="5"/>
      <c r="D330" s="5"/>
      <c r="E330" s="4" t="s">
        <v>1039</v>
      </c>
      <c r="F330" s="417"/>
      <c r="G330" s="418"/>
    </row>
    <row r="331" spans="1:7">
      <c r="A331" s="7"/>
      <c r="B331" s="27"/>
      <c r="C331" s="5"/>
      <c r="D331" s="5" t="s">
        <v>33</v>
      </c>
      <c r="E331" s="2" t="s">
        <v>1040</v>
      </c>
      <c r="F331" s="415"/>
      <c r="G331" s="416"/>
    </row>
    <row r="332" spans="1:7">
      <c r="A332" s="7"/>
      <c r="B332" s="27"/>
      <c r="C332" s="5"/>
      <c r="D332" s="5" t="s">
        <v>34</v>
      </c>
      <c r="E332" s="2" t="s">
        <v>1041</v>
      </c>
      <c r="F332" s="415"/>
      <c r="G332" s="416"/>
    </row>
    <row r="333" spans="1:7">
      <c r="A333" s="7"/>
      <c r="B333" s="27"/>
      <c r="C333" s="5"/>
      <c r="D333" s="5" t="s">
        <v>35</v>
      </c>
      <c r="E333" s="2" t="s">
        <v>1042</v>
      </c>
      <c r="F333" s="415"/>
      <c r="G333" s="416"/>
    </row>
    <row r="334" spans="1:7">
      <c r="A334" s="7"/>
      <c r="B334" s="27"/>
      <c r="C334" s="5"/>
      <c r="D334" s="5" t="s">
        <v>36</v>
      </c>
      <c r="E334" s="2" t="s">
        <v>1043</v>
      </c>
      <c r="F334" s="415"/>
      <c r="G334" s="416"/>
    </row>
    <row r="335" spans="1:7" ht="45">
      <c r="A335" s="7" t="s">
        <v>921</v>
      </c>
      <c r="B335" s="26">
        <f>B328+1</f>
        <v>30</v>
      </c>
      <c r="C335" s="22"/>
      <c r="D335" s="22"/>
      <c r="E335" s="13" t="s">
        <v>1044</v>
      </c>
      <c r="F335" s="562" t="str">
        <f>"12月時点仕事希望ありの非労働力で、12月仕事を探していなかった人(Q"&amp;B231&amp;"=8-11 &amp; Q"&amp;B318&amp;"=2 &amp; Q"&amp;B328&amp;"=3-4)"</f>
        <v>12月時点仕事希望ありの非労働力で、12月仕事を探していなかった人(Q17=8-11 &amp; Q27=2 &amp; Q29=3-4)</v>
      </c>
      <c r="G335" s="563"/>
    </row>
    <row r="336" spans="1:7">
      <c r="A336" s="7"/>
      <c r="B336" s="27"/>
      <c r="C336" s="5"/>
      <c r="D336" s="5"/>
      <c r="E336" s="219" t="s">
        <v>1008</v>
      </c>
      <c r="F336" s="417"/>
      <c r="G336" s="418"/>
    </row>
    <row r="337" spans="1:7">
      <c r="A337" s="7"/>
      <c r="B337" s="27"/>
      <c r="C337" s="5" t="s">
        <v>263</v>
      </c>
      <c r="D337" s="5" t="s">
        <v>32</v>
      </c>
      <c r="E337" s="2" t="s">
        <v>1009</v>
      </c>
      <c r="F337" s="415"/>
      <c r="G337" s="416"/>
    </row>
    <row r="338" spans="1:7">
      <c r="A338" s="7"/>
      <c r="B338" s="27"/>
      <c r="C338" s="5" t="s">
        <v>263</v>
      </c>
      <c r="D338" s="5" t="s">
        <v>153</v>
      </c>
      <c r="E338" s="2" t="s">
        <v>349</v>
      </c>
      <c r="F338" s="415"/>
      <c r="G338" s="416"/>
    </row>
    <row r="339" spans="1:7">
      <c r="A339" s="7"/>
      <c r="B339" s="27"/>
      <c r="C339" s="5"/>
      <c r="D339" s="5" t="s">
        <v>9</v>
      </c>
      <c r="E339" s="2" t="s">
        <v>1045</v>
      </c>
      <c r="F339" s="415"/>
      <c r="G339" s="416"/>
    </row>
    <row r="340" spans="1:7">
      <c r="A340" s="7"/>
      <c r="B340" s="27"/>
      <c r="C340" s="5"/>
      <c r="D340" s="5" t="s">
        <v>33</v>
      </c>
      <c r="E340" s="2" t="s">
        <v>1046</v>
      </c>
      <c r="F340" s="415"/>
      <c r="G340" s="416"/>
    </row>
    <row r="341" spans="1:7">
      <c r="A341" s="7"/>
      <c r="B341" s="27"/>
      <c r="C341" s="5"/>
      <c r="D341" s="5" t="s">
        <v>34</v>
      </c>
      <c r="E341" s="2" t="s">
        <v>1047</v>
      </c>
      <c r="F341" s="415"/>
      <c r="G341" s="416"/>
    </row>
    <row r="342" spans="1:7">
      <c r="A342" s="7"/>
      <c r="B342" s="27"/>
      <c r="C342" s="5"/>
      <c r="D342" s="5" t="s">
        <v>14</v>
      </c>
      <c r="E342" s="2" t="s">
        <v>1048</v>
      </c>
      <c r="F342" s="415"/>
      <c r="G342" s="416"/>
    </row>
    <row r="343" spans="1:7">
      <c r="A343" s="7"/>
      <c r="B343" s="27"/>
      <c r="C343" s="5"/>
      <c r="D343" s="5" t="s">
        <v>15</v>
      </c>
      <c r="E343" s="2" t="s">
        <v>1049</v>
      </c>
      <c r="F343" s="415"/>
      <c r="G343" s="416"/>
    </row>
    <row r="344" spans="1:7">
      <c r="A344" s="7"/>
      <c r="B344" s="27"/>
      <c r="C344" s="5"/>
      <c r="D344" s="5" t="s">
        <v>16</v>
      </c>
      <c r="E344" s="2" t="s">
        <v>1050</v>
      </c>
      <c r="F344" s="415"/>
      <c r="G344" s="416"/>
    </row>
    <row r="345" spans="1:7">
      <c r="A345" s="7"/>
      <c r="B345" s="27"/>
      <c r="C345" s="5"/>
      <c r="D345" s="5" t="s">
        <v>17</v>
      </c>
      <c r="E345" s="2" t="s">
        <v>1051</v>
      </c>
      <c r="F345" s="415"/>
      <c r="G345" s="416"/>
    </row>
    <row r="346" spans="1:7">
      <c r="A346" s="7"/>
      <c r="B346" s="27"/>
      <c r="C346" s="5"/>
      <c r="D346" s="5" t="s">
        <v>18</v>
      </c>
      <c r="E346" s="2" t="s">
        <v>265</v>
      </c>
      <c r="F346" s="415"/>
      <c r="G346" s="416"/>
    </row>
    <row r="347" spans="1:7">
      <c r="A347" s="7"/>
      <c r="B347" s="27"/>
      <c r="C347" s="5"/>
      <c r="D347" s="5" t="s">
        <v>9</v>
      </c>
      <c r="E347" s="2"/>
      <c r="F347" s="415"/>
      <c r="G347" s="416"/>
    </row>
    <row r="348" spans="1:7">
      <c r="A348" s="7"/>
      <c r="B348" s="27"/>
      <c r="C348" s="5"/>
      <c r="D348" s="5" t="s">
        <v>45</v>
      </c>
      <c r="E348" s="2" t="s">
        <v>1052</v>
      </c>
      <c r="F348" s="415"/>
      <c r="G348" s="416"/>
    </row>
    <row r="349" spans="1:7">
      <c r="A349" s="7"/>
      <c r="B349" s="27"/>
      <c r="C349" s="5"/>
      <c r="D349" s="5" t="s">
        <v>161</v>
      </c>
      <c r="E349" s="2" t="s">
        <v>1053</v>
      </c>
      <c r="F349" s="415"/>
      <c r="G349" s="416"/>
    </row>
    <row r="350" spans="1:7">
      <c r="A350" s="7"/>
      <c r="B350" s="27"/>
      <c r="C350" s="5"/>
      <c r="D350" s="5" t="s">
        <v>173</v>
      </c>
      <c r="E350" s="2" t="s">
        <v>1054</v>
      </c>
      <c r="F350" s="415"/>
      <c r="G350" s="416"/>
    </row>
    <row r="351" spans="1:7">
      <c r="A351" s="7"/>
      <c r="B351" s="27"/>
      <c r="C351" s="5"/>
      <c r="D351" s="5" t="s">
        <v>9</v>
      </c>
      <c r="E351" s="2"/>
      <c r="F351" s="415"/>
      <c r="G351" s="416"/>
    </row>
    <row r="352" spans="1:7">
      <c r="A352" s="7"/>
      <c r="B352" s="27"/>
      <c r="C352" s="5"/>
      <c r="D352" s="5" t="s">
        <v>305</v>
      </c>
      <c r="E352" s="2" t="s">
        <v>1055</v>
      </c>
      <c r="F352" s="415"/>
      <c r="G352" s="416"/>
    </row>
    <row r="353" spans="1:7">
      <c r="A353" s="7"/>
      <c r="B353" s="27"/>
      <c r="C353" s="5"/>
      <c r="D353" s="5" t="s">
        <v>308</v>
      </c>
      <c r="E353" s="2" t="s">
        <v>354</v>
      </c>
      <c r="F353" s="415"/>
      <c r="G353" s="416"/>
    </row>
    <row r="354" spans="1:7">
      <c r="A354" s="7"/>
      <c r="B354" s="27"/>
      <c r="C354" s="5"/>
      <c r="D354" s="5" t="s">
        <v>24</v>
      </c>
      <c r="E354" s="2" t="s">
        <v>348</v>
      </c>
      <c r="F354" s="415"/>
      <c r="G354" s="416"/>
    </row>
    <row r="355" spans="1:7">
      <c r="A355" s="7"/>
      <c r="B355" s="27"/>
      <c r="C355" s="5"/>
      <c r="D355" s="5" t="s">
        <v>25</v>
      </c>
      <c r="E355" s="2" t="s">
        <v>1056</v>
      </c>
      <c r="F355" s="415"/>
      <c r="G355" s="416"/>
    </row>
    <row r="356" spans="1:7">
      <c r="A356" s="7"/>
      <c r="B356" s="27"/>
      <c r="C356" s="5"/>
      <c r="D356" s="5" t="s">
        <v>26</v>
      </c>
      <c r="E356" s="2" t="s">
        <v>1057</v>
      </c>
      <c r="F356" s="415"/>
      <c r="G356" s="416"/>
    </row>
    <row r="357" spans="1:7">
      <c r="A357" s="7"/>
      <c r="B357" s="27"/>
      <c r="C357" s="5"/>
      <c r="D357" s="5" t="s">
        <v>27</v>
      </c>
      <c r="E357" s="2" t="s">
        <v>265</v>
      </c>
      <c r="F357" s="415"/>
      <c r="G357" s="416"/>
    </row>
    <row r="358" spans="1:7" ht="71.25" customHeight="1">
      <c r="A358" s="7" t="s">
        <v>921</v>
      </c>
      <c r="B358" s="26">
        <f>B335+1</f>
        <v>31</v>
      </c>
      <c r="C358" s="22"/>
      <c r="D358" s="22"/>
      <c r="E358" s="24" t="s">
        <v>2002</v>
      </c>
      <c r="F358" s="562" t="str">
        <f>"12月時点失業者（Q"&amp;B231&amp;"=7）、もしくは12月時点非労働力で仕事探しをしていた人（Q"&amp;B231&amp;"=8-11&amp;Q"&amp;B328&amp;"=1-2）"</f>
        <v>12月時点失業者（Q17=7）、もしくは12月時点非労働力で仕事探しをしていた人（Q17=8-11&amp;Q29=1-2）</v>
      </c>
      <c r="G358" s="563"/>
    </row>
    <row r="359" spans="1:7">
      <c r="A359" s="7"/>
      <c r="B359" s="27"/>
      <c r="C359" s="5"/>
      <c r="D359" s="5"/>
      <c r="E359" s="219" t="s">
        <v>1008</v>
      </c>
      <c r="F359" s="417"/>
      <c r="G359" s="418"/>
    </row>
    <row r="360" spans="1:7">
      <c r="A360" s="7"/>
      <c r="B360" s="27"/>
      <c r="C360" s="5" t="s">
        <v>263</v>
      </c>
      <c r="D360" s="5" t="s">
        <v>32</v>
      </c>
      <c r="E360" s="2" t="s">
        <v>1009</v>
      </c>
      <c r="F360" s="415"/>
      <c r="G360" s="416"/>
    </row>
    <row r="361" spans="1:7">
      <c r="A361" s="7"/>
      <c r="B361" s="27"/>
      <c r="C361" s="5" t="s">
        <v>263</v>
      </c>
      <c r="D361" s="5" t="s">
        <v>153</v>
      </c>
      <c r="E361" s="2" t="s">
        <v>349</v>
      </c>
      <c r="F361" s="415"/>
      <c r="G361" s="416"/>
    </row>
    <row r="362" spans="1:7">
      <c r="A362" s="7"/>
      <c r="B362" s="27"/>
      <c r="C362" s="5"/>
      <c r="D362" s="5" t="s">
        <v>33</v>
      </c>
      <c r="E362" s="220" t="s">
        <v>1058</v>
      </c>
      <c r="F362" s="415"/>
      <c r="G362" s="416"/>
    </row>
    <row r="363" spans="1:7">
      <c r="A363" s="7"/>
      <c r="B363" s="27"/>
      <c r="C363" s="5"/>
      <c r="D363" s="5" t="s">
        <v>34</v>
      </c>
      <c r="E363" s="220" t="s">
        <v>1059</v>
      </c>
      <c r="F363" s="415"/>
      <c r="G363" s="416"/>
    </row>
    <row r="364" spans="1:7">
      <c r="A364" s="7"/>
      <c r="B364" s="27"/>
      <c r="C364" s="5"/>
      <c r="D364" s="5" t="s">
        <v>14</v>
      </c>
      <c r="E364" s="220" t="s">
        <v>1060</v>
      </c>
      <c r="F364" s="415"/>
      <c r="G364" s="416"/>
    </row>
    <row r="365" spans="1:7">
      <c r="A365" s="7"/>
      <c r="B365" s="27"/>
      <c r="C365" s="5"/>
      <c r="D365" s="5" t="s">
        <v>15</v>
      </c>
      <c r="E365" s="220" t="s">
        <v>1061</v>
      </c>
      <c r="F365" s="415"/>
      <c r="G365" s="416"/>
    </row>
    <row r="366" spans="1:7">
      <c r="A366" s="7"/>
      <c r="B366" s="27"/>
      <c r="C366" s="5"/>
      <c r="D366" s="5" t="s">
        <v>16</v>
      </c>
      <c r="E366" s="220" t="s">
        <v>1062</v>
      </c>
      <c r="F366" s="415"/>
      <c r="G366" s="416"/>
    </row>
    <row r="367" spans="1:7">
      <c r="A367" s="7"/>
      <c r="B367" s="27"/>
      <c r="C367" s="5"/>
      <c r="D367" s="5" t="s">
        <v>17</v>
      </c>
      <c r="E367" s="220" t="s">
        <v>1063</v>
      </c>
      <c r="F367" s="415"/>
      <c r="G367" s="416"/>
    </row>
    <row r="368" spans="1:7">
      <c r="A368" s="7"/>
      <c r="B368" s="27"/>
      <c r="C368" s="5"/>
      <c r="D368" s="5" t="s">
        <v>18</v>
      </c>
      <c r="E368" s="220" t="s">
        <v>1064</v>
      </c>
      <c r="F368" s="415"/>
      <c r="G368" s="416"/>
    </row>
    <row r="369" spans="1:7">
      <c r="A369" s="7"/>
      <c r="B369" s="27"/>
      <c r="C369" s="5"/>
      <c r="D369" s="5" t="s">
        <v>19</v>
      </c>
      <c r="E369" s="2" t="s">
        <v>265</v>
      </c>
      <c r="F369" s="415"/>
      <c r="G369" s="416"/>
    </row>
    <row r="370" spans="1:7" ht="45">
      <c r="A370" s="7" t="s">
        <v>921</v>
      </c>
      <c r="B370" s="26">
        <f>B358+1</f>
        <v>32</v>
      </c>
      <c r="C370" s="22"/>
      <c r="D370" s="22"/>
      <c r="E370" s="24" t="s">
        <v>2003</v>
      </c>
      <c r="F370" s="562" t="str">
        <f>"12月時点就業希望無の非労働力(Q"&amp;B231&amp;"=8-11 &amp; Q"&amp;B318&amp;"=3)"</f>
        <v>12月時点就業希望無の非労働力(Q17=8-11 &amp; Q27=3)</v>
      </c>
      <c r="G370" s="563"/>
    </row>
    <row r="371" spans="1:7">
      <c r="A371" s="7"/>
      <c r="B371" s="27"/>
      <c r="C371" s="5"/>
      <c r="D371" s="5"/>
      <c r="E371" s="219" t="s">
        <v>1008</v>
      </c>
      <c r="F371" s="417"/>
      <c r="G371" s="418"/>
    </row>
    <row r="372" spans="1:7">
      <c r="A372" s="7"/>
      <c r="B372" s="27"/>
      <c r="C372" s="5" t="s">
        <v>263</v>
      </c>
      <c r="D372" s="5" t="s">
        <v>32</v>
      </c>
      <c r="E372" s="2" t="s">
        <v>1009</v>
      </c>
      <c r="F372" s="415"/>
      <c r="G372" s="416"/>
    </row>
    <row r="373" spans="1:7">
      <c r="A373" s="7"/>
      <c r="B373" s="27"/>
      <c r="C373" s="5" t="s">
        <v>263</v>
      </c>
      <c r="D373" s="5" t="s">
        <v>153</v>
      </c>
      <c r="E373" s="2" t="s">
        <v>349</v>
      </c>
      <c r="F373" s="415"/>
      <c r="G373" s="416"/>
    </row>
    <row r="374" spans="1:7">
      <c r="A374" s="7"/>
      <c r="B374" s="27"/>
      <c r="C374" s="5"/>
      <c r="D374" s="5" t="s">
        <v>33</v>
      </c>
      <c r="E374" s="2" t="s">
        <v>1065</v>
      </c>
      <c r="F374" s="415"/>
      <c r="G374" s="416"/>
    </row>
    <row r="375" spans="1:7">
      <c r="A375" s="7"/>
      <c r="B375" s="27"/>
      <c r="C375" s="5"/>
      <c r="D375" s="5" t="s">
        <v>34</v>
      </c>
      <c r="E375" s="2" t="s">
        <v>1066</v>
      </c>
      <c r="F375" s="415"/>
      <c r="G375" s="416"/>
    </row>
    <row r="376" spans="1:7">
      <c r="A376" s="7"/>
      <c r="B376" s="27"/>
      <c r="C376" s="5"/>
      <c r="D376" s="5" t="s">
        <v>14</v>
      </c>
      <c r="E376" s="2" t="s">
        <v>1067</v>
      </c>
      <c r="F376" s="415"/>
      <c r="G376" s="416"/>
    </row>
    <row r="377" spans="1:7">
      <c r="A377" s="7"/>
      <c r="B377" s="27"/>
      <c r="C377" s="5"/>
      <c r="D377" s="5" t="s">
        <v>15</v>
      </c>
      <c r="E377" s="2" t="s">
        <v>1068</v>
      </c>
      <c r="F377" s="415"/>
      <c r="G377" s="416"/>
    </row>
    <row r="378" spans="1:7">
      <c r="A378" s="7"/>
      <c r="B378" s="27"/>
      <c r="C378" s="5"/>
      <c r="D378" s="5" t="s">
        <v>16</v>
      </c>
      <c r="E378" s="2" t="s">
        <v>1069</v>
      </c>
      <c r="F378" s="415"/>
      <c r="G378" s="416"/>
    </row>
    <row r="379" spans="1:7">
      <c r="A379" s="7"/>
      <c r="B379" s="27"/>
      <c r="C379" s="5"/>
      <c r="D379" s="5" t="s">
        <v>17</v>
      </c>
      <c r="E379" s="2" t="s">
        <v>1070</v>
      </c>
      <c r="F379" s="415"/>
      <c r="G379" s="416"/>
    </row>
    <row r="380" spans="1:7">
      <c r="A380" s="7"/>
      <c r="B380" s="27"/>
      <c r="C380" s="5"/>
      <c r="D380" s="5" t="s">
        <v>18</v>
      </c>
      <c r="E380" s="2" t="s">
        <v>1071</v>
      </c>
      <c r="F380" s="415"/>
      <c r="G380" s="416"/>
    </row>
    <row r="381" spans="1:7">
      <c r="A381" s="7"/>
      <c r="B381" s="27"/>
      <c r="C381" s="5"/>
      <c r="D381" s="5" t="s">
        <v>19</v>
      </c>
      <c r="E381" s="2" t="s">
        <v>1072</v>
      </c>
      <c r="F381" s="415"/>
      <c r="G381" s="416"/>
    </row>
    <row r="382" spans="1:7">
      <c r="A382" s="7"/>
      <c r="B382" s="27"/>
      <c r="C382" s="5"/>
      <c r="D382" s="5" t="s">
        <v>20</v>
      </c>
      <c r="E382" s="2" t="s">
        <v>1073</v>
      </c>
      <c r="F382" s="415"/>
      <c r="G382" s="416"/>
    </row>
    <row r="383" spans="1:7">
      <c r="A383" s="7"/>
      <c r="B383" s="27"/>
      <c r="C383" s="5"/>
      <c r="D383" s="5" t="s">
        <v>21</v>
      </c>
      <c r="E383" s="2" t="s">
        <v>1074</v>
      </c>
      <c r="F383" s="415"/>
      <c r="G383" s="416"/>
    </row>
    <row r="384" spans="1:7">
      <c r="A384" s="7"/>
      <c r="B384" s="27"/>
      <c r="C384" s="5"/>
      <c r="D384" s="5" t="s">
        <v>22</v>
      </c>
      <c r="E384" s="2" t="s">
        <v>1045</v>
      </c>
      <c r="F384" s="415"/>
      <c r="G384" s="416"/>
    </row>
    <row r="385" spans="1:7">
      <c r="A385" s="7"/>
      <c r="B385" s="27"/>
      <c r="C385" s="5"/>
      <c r="D385" s="5" t="s">
        <v>23</v>
      </c>
      <c r="E385" s="2" t="s">
        <v>1075</v>
      </c>
      <c r="F385" s="415"/>
      <c r="G385" s="416"/>
    </row>
    <row r="386" spans="1:7">
      <c r="A386" s="7"/>
      <c r="B386" s="27"/>
      <c r="C386" s="5"/>
      <c r="D386" s="5" t="s">
        <v>24</v>
      </c>
      <c r="E386" s="2" t="s">
        <v>1076</v>
      </c>
      <c r="F386" s="415"/>
      <c r="G386" s="416"/>
    </row>
    <row r="387" spans="1:7">
      <c r="A387" s="7"/>
      <c r="B387" s="27"/>
      <c r="C387" s="5"/>
      <c r="D387" s="5" t="s">
        <v>25</v>
      </c>
      <c r="E387" s="2" t="s">
        <v>1077</v>
      </c>
      <c r="F387" s="415"/>
      <c r="G387" s="416"/>
    </row>
    <row r="388" spans="1:7">
      <c r="A388" s="7"/>
      <c r="B388" s="27"/>
      <c r="C388" s="5"/>
      <c r="D388" s="5" t="s">
        <v>26</v>
      </c>
      <c r="E388" s="2" t="s">
        <v>265</v>
      </c>
      <c r="F388" s="415"/>
      <c r="G388" s="416"/>
    </row>
    <row r="389" spans="1:7">
      <c r="A389" s="7"/>
      <c r="B389" s="28"/>
      <c r="C389" s="14"/>
      <c r="D389" s="14"/>
      <c r="E389" s="15" t="s">
        <v>211</v>
      </c>
      <c r="F389" s="421"/>
      <c r="G389" s="422"/>
    </row>
    <row r="390" spans="1:7">
      <c r="A390" s="7" t="s">
        <v>154</v>
      </c>
      <c r="B390" s="26">
        <f>B370+1</f>
        <v>33</v>
      </c>
      <c r="C390" s="22"/>
      <c r="D390" s="22"/>
      <c r="E390" s="13" t="s">
        <v>281</v>
      </c>
      <c r="F390" s="562" t="str">
        <f>"昨年12月就業者（Q"&amp;$B$231&amp;"=1-6）"</f>
        <v>昨年12月就業者（Q17=1-6）</v>
      </c>
      <c r="G390" s="563"/>
    </row>
    <row r="391" spans="1:7">
      <c r="A391" s="7"/>
      <c r="B391" s="27"/>
      <c r="C391" s="5"/>
      <c r="D391" s="5"/>
      <c r="E391" s="4" t="s">
        <v>0</v>
      </c>
      <c r="F391" s="417"/>
      <c r="G391" s="418"/>
    </row>
    <row r="392" spans="1:7" ht="30">
      <c r="A392" s="7"/>
      <c r="B392" s="27"/>
      <c r="C392" s="5"/>
      <c r="D392" s="5"/>
      <c r="E392" s="4" t="s">
        <v>212</v>
      </c>
      <c r="F392" s="417"/>
      <c r="G392" s="418"/>
    </row>
    <row r="393" spans="1:7" ht="60" customHeight="1">
      <c r="A393" s="7"/>
      <c r="B393" s="27"/>
      <c r="C393" s="5"/>
      <c r="D393" s="5"/>
      <c r="E393" s="4" t="s">
        <v>283</v>
      </c>
      <c r="F393" s="417"/>
      <c r="G393" s="418"/>
    </row>
    <row r="394" spans="1:7">
      <c r="A394" s="7"/>
      <c r="B394" s="27"/>
      <c r="C394" s="5"/>
      <c r="D394" s="5"/>
      <c r="E394" s="2" t="s">
        <v>131</v>
      </c>
      <c r="F394" s="415"/>
      <c r="G394" s="416"/>
    </row>
    <row r="395" spans="1:7" ht="30">
      <c r="A395" s="7" t="s">
        <v>154</v>
      </c>
      <c r="B395" s="26">
        <f>B390+1</f>
        <v>34</v>
      </c>
      <c r="C395" s="22"/>
      <c r="D395" s="22"/>
      <c r="E395" s="13" t="s">
        <v>247</v>
      </c>
      <c r="F395" s="562" t="str">
        <f>"前問で業種が公務以外(Q"&amp;B390&amp;"=1-65,67)"</f>
        <v>前問で業種が公務以外(Q33=1-65,67)</v>
      </c>
      <c r="G395" s="563"/>
    </row>
    <row r="396" spans="1:7">
      <c r="A396" s="7"/>
      <c r="B396" s="27"/>
      <c r="C396" s="5"/>
      <c r="D396" s="5"/>
      <c r="E396" s="4" t="s">
        <v>0</v>
      </c>
      <c r="F396" s="417"/>
      <c r="G396" s="418"/>
    </row>
    <row r="397" spans="1:7">
      <c r="A397" s="7"/>
      <c r="B397" s="27"/>
      <c r="C397" s="5"/>
      <c r="D397" s="5"/>
      <c r="E397" s="4" t="s">
        <v>215</v>
      </c>
      <c r="F397" s="417"/>
      <c r="G397" s="418"/>
    </row>
    <row r="398" spans="1:7">
      <c r="A398" s="7"/>
      <c r="B398" s="27"/>
      <c r="C398" s="5"/>
      <c r="D398" s="5" t="s">
        <v>33</v>
      </c>
      <c r="E398" s="2" t="s">
        <v>132</v>
      </c>
      <c r="F398" s="415"/>
      <c r="G398" s="416"/>
    </row>
    <row r="399" spans="1:7">
      <c r="A399" s="7"/>
      <c r="B399" s="27"/>
      <c r="C399" s="5"/>
      <c r="D399" s="5" t="s">
        <v>34</v>
      </c>
      <c r="E399" s="2" t="s">
        <v>133</v>
      </c>
      <c r="F399" s="415"/>
      <c r="G399" s="416"/>
    </row>
    <row r="400" spans="1:7">
      <c r="A400" s="7"/>
      <c r="B400" s="27"/>
      <c r="C400" s="5"/>
      <c r="D400" s="5" t="s">
        <v>14</v>
      </c>
      <c r="E400" s="2" t="s">
        <v>134</v>
      </c>
      <c r="F400" s="415"/>
      <c r="G400" s="416"/>
    </row>
    <row r="401" spans="1:7">
      <c r="A401" s="7"/>
      <c r="B401" s="27"/>
      <c r="C401" s="5"/>
      <c r="D401" s="5" t="s">
        <v>15</v>
      </c>
      <c r="E401" s="2" t="s">
        <v>135</v>
      </c>
      <c r="F401" s="415"/>
      <c r="G401" s="416"/>
    </row>
    <row r="402" spans="1:7">
      <c r="A402" s="7"/>
      <c r="B402" s="27"/>
      <c r="C402" s="5"/>
      <c r="D402" s="5" t="s">
        <v>16</v>
      </c>
      <c r="E402" s="2" t="s">
        <v>136</v>
      </c>
      <c r="F402" s="415"/>
      <c r="G402" s="416"/>
    </row>
    <row r="403" spans="1:7">
      <c r="A403" s="7"/>
      <c r="B403" s="27"/>
      <c r="C403" s="5"/>
      <c r="D403" s="5" t="s">
        <v>17</v>
      </c>
      <c r="E403" s="2" t="s">
        <v>137</v>
      </c>
      <c r="F403" s="415"/>
      <c r="G403" s="416"/>
    </row>
    <row r="404" spans="1:7">
      <c r="A404" s="7"/>
      <c r="B404" s="27"/>
      <c r="C404" s="5"/>
      <c r="D404" s="5" t="s">
        <v>18</v>
      </c>
      <c r="E404" s="2" t="s">
        <v>138</v>
      </c>
      <c r="F404" s="415"/>
      <c r="G404" s="416"/>
    </row>
    <row r="405" spans="1:7">
      <c r="A405" s="7"/>
      <c r="B405" s="27"/>
      <c r="C405" s="5"/>
      <c r="D405" s="5" t="s">
        <v>19</v>
      </c>
      <c r="E405" s="2" t="s">
        <v>139</v>
      </c>
      <c r="F405" s="415"/>
      <c r="G405" s="416"/>
    </row>
    <row r="406" spans="1:7">
      <c r="A406" s="7"/>
      <c r="B406" s="27"/>
      <c r="C406" s="5"/>
      <c r="D406" s="5" t="s">
        <v>20</v>
      </c>
      <c r="E406" s="2" t="s">
        <v>140</v>
      </c>
      <c r="F406" s="415"/>
      <c r="G406" s="416"/>
    </row>
    <row r="407" spans="1:7">
      <c r="A407" s="7"/>
      <c r="B407" s="27"/>
      <c r="C407" s="5"/>
      <c r="D407" s="5" t="s">
        <v>21</v>
      </c>
      <c r="E407" s="2" t="s">
        <v>141</v>
      </c>
      <c r="F407" s="415"/>
      <c r="G407" s="416"/>
    </row>
    <row r="408" spans="1:7">
      <c r="A408" s="7"/>
      <c r="B408" s="27"/>
      <c r="C408" s="5"/>
      <c r="D408" s="5" t="s">
        <v>22</v>
      </c>
      <c r="E408" s="2" t="s">
        <v>142</v>
      </c>
      <c r="F408" s="415"/>
      <c r="G408" s="416"/>
    </row>
    <row r="409" spans="1:7">
      <c r="A409" s="7"/>
      <c r="B409" s="27"/>
      <c r="C409" s="5"/>
      <c r="D409" s="5" t="s">
        <v>23</v>
      </c>
      <c r="E409" s="2" t="s">
        <v>143</v>
      </c>
      <c r="F409" s="415"/>
      <c r="G409" s="416"/>
    </row>
    <row r="410" spans="1:7">
      <c r="A410" s="7"/>
      <c r="B410" s="27"/>
      <c r="C410" s="5"/>
      <c r="D410" s="5" t="s">
        <v>24</v>
      </c>
      <c r="E410" s="2" t="s">
        <v>144</v>
      </c>
      <c r="F410" s="415"/>
      <c r="G410" s="416"/>
    </row>
    <row r="411" spans="1:7">
      <c r="A411" s="7" t="s">
        <v>154</v>
      </c>
      <c r="B411" s="26">
        <f>B395+1</f>
        <v>35</v>
      </c>
      <c r="C411" s="22"/>
      <c r="D411" s="22"/>
      <c r="E411" s="13" t="s">
        <v>284</v>
      </c>
      <c r="F411" s="562" t="str">
        <f>"昨年12月就業者（Q"&amp;$B$231&amp;"=1-6）"</f>
        <v>昨年12月就業者（Q17=1-6）</v>
      </c>
      <c r="G411" s="563"/>
    </row>
    <row r="412" spans="1:7">
      <c r="A412" s="7"/>
      <c r="B412" s="27"/>
      <c r="C412" s="5"/>
      <c r="D412" s="5"/>
      <c r="E412" s="4" t="s">
        <v>0</v>
      </c>
      <c r="F412" s="417"/>
      <c r="G412" s="418"/>
    </row>
    <row r="413" spans="1:7" ht="30">
      <c r="A413" s="7"/>
      <c r="B413" s="27"/>
      <c r="C413" s="5"/>
      <c r="D413" s="5"/>
      <c r="E413" s="4" t="s">
        <v>248</v>
      </c>
      <c r="F413" s="417"/>
      <c r="G413" s="418"/>
    </row>
    <row r="414" spans="1:7" ht="60.75" customHeight="1">
      <c r="A414" s="7"/>
      <c r="B414" s="27"/>
      <c r="C414" s="5"/>
      <c r="D414" s="5"/>
      <c r="E414" s="4" t="s">
        <v>1421</v>
      </c>
      <c r="F414" s="417"/>
      <c r="G414" s="418"/>
    </row>
    <row r="415" spans="1:7">
      <c r="A415" s="7"/>
      <c r="B415" s="27"/>
      <c r="C415" s="5"/>
      <c r="D415" s="5"/>
      <c r="E415" s="2" t="s">
        <v>145</v>
      </c>
      <c r="F415" s="415"/>
      <c r="G415" s="416"/>
    </row>
    <row r="416" spans="1:7" ht="30">
      <c r="A416" s="7" t="s">
        <v>154</v>
      </c>
      <c r="B416" s="26">
        <f>B411+1</f>
        <v>36</v>
      </c>
      <c r="C416" s="22"/>
      <c r="D416" s="22"/>
      <c r="E416" s="13" t="s">
        <v>1086</v>
      </c>
      <c r="F416" s="562" t="str">
        <f>"昨年12月就業者（Q"&amp;$B$231&amp;"=1-6）"</f>
        <v>昨年12月就業者（Q17=1-6）</v>
      </c>
      <c r="G416" s="563"/>
    </row>
    <row r="417" spans="1:7">
      <c r="A417" s="7"/>
      <c r="B417" s="27"/>
      <c r="C417" s="5"/>
      <c r="D417" s="5"/>
      <c r="E417" s="4" t="s">
        <v>1087</v>
      </c>
      <c r="F417" s="417"/>
      <c r="G417" s="418"/>
    </row>
    <row r="418" spans="1:7">
      <c r="A418" s="7"/>
      <c r="B418" s="27"/>
      <c r="C418" s="5"/>
      <c r="D418" s="5"/>
      <c r="E418" s="4" t="s">
        <v>1088</v>
      </c>
      <c r="F418" s="417"/>
      <c r="G418" s="418"/>
    </row>
    <row r="419" spans="1:7">
      <c r="A419" s="7"/>
      <c r="B419" s="27"/>
      <c r="C419" s="5"/>
      <c r="D419" s="5" t="s">
        <v>33</v>
      </c>
      <c r="E419" s="2" t="s">
        <v>1089</v>
      </c>
      <c r="F419" s="415"/>
      <c r="G419" s="416"/>
    </row>
    <row r="420" spans="1:7">
      <c r="A420" s="7"/>
      <c r="B420" s="27"/>
      <c r="C420" s="5"/>
      <c r="D420" s="5" t="s">
        <v>34</v>
      </c>
      <c r="E420" s="2" t="s">
        <v>1090</v>
      </c>
      <c r="F420" s="415"/>
      <c r="G420" s="416"/>
    </row>
    <row r="421" spans="1:7">
      <c r="A421" s="7"/>
      <c r="B421" s="27"/>
      <c r="C421" s="5"/>
      <c r="D421" s="5" t="s">
        <v>35</v>
      </c>
      <c r="E421" s="2" t="s">
        <v>1091</v>
      </c>
      <c r="F421" s="415"/>
      <c r="G421" s="416"/>
    </row>
    <row r="422" spans="1:7">
      <c r="A422" s="7"/>
      <c r="B422" s="27"/>
      <c r="C422" s="5"/>
      <c r="D422" s="5" t="s">
        <v>36</v>
      </c>
      <c r="E422" s="2" t="s">
        <v>1092</v>
      </c>
      <c r="F422" s="415"/>
      <c r="G422" s="416"/>
    </row>
    <row r="423" spans="1:7">
      <c r="A423" s="7"/>
      <c r="B423" s="27"/>
      <c r="C423" s="5"/>
      <c r="D423" s="5" t="s">
        <v>37</v>
      </c>
      <c r="E423" s="2" t="s">
        <v>1093</v>
      </c>
      <c r="F423" s="415"/>
      <c r="G423" s="416"/>
    </row>
    <row r="424" spans="1:7">
      <c r="A424" s="7"/>
      <c r="B424" s="27"/>
      <c r="C424" s="5"/>
      <c r="D424" s="5" t="s">
        <v>38</v>
      </c>
      <c r="E424" s="2" t="s">
        <v>1094</v>
      </c>
      <c r="F424" s="415"/>
      <c r="G424" s="416"/>
    </row>
    <row r="425" spans="1:7">
      <c r="A425" s="7"/>
      <c r="B425" s="27"/>
      <c r="C425" s="5"/>
      <c r="D425" s="5" t="s">
        <v>39</v>
      </c>
      <c r="E425" s="2" t="s">
        <v>1095</v>
      </c>
      <c r="F425" s="415"/>
      <c r="G425" s="416"/>
    </row>
    <row r="426" spans="1:7">
      <c r="A426" s="7"/>
      <c r="B426" s="27"/>
      <c r="C426" s="5"/>
      <c r="D426" s="5" t="s">
        <v>19</v>
      </c>
      <c r="E426" s="2" t="s">
        <v>1096</v>
      </c>
      <c r="F426" s="415"/>
      <c r="G426" s="416"/>
    </row>
    <row r="427" spans="1:7" ht="30" customHeight="1">
      <c r="A427" s="7" t="s">
        <v>154</v>
      </c>
      <c r="B427" s="26">
        <f>B416+1</f>
        <v>37</v>
      </c>
      <c r="C427" s="22"/>
      <c r="D427" s="22"/>
      <c r="E427" s="13" t="s">
        <v>1078</v>
      </c>
      <c r="F427" s="562" t="str">
        <f>"昨年12月時点で雇用されていた人(Q"&amp;B250&amp;"=1)"</f>
        <v>昨年12月時点で雇用されていた人(Q18=1)</v>
      </c>
      <c r="G427" s="563"/>
    </row>
    <row r="428" spans="1:7">
      <c r="A428" s="7"/>
      <c r="B428" s="27"/>
      <c r="C428" s="5"/>
      <c r="D428" s="5"/>
      <c r="E428" s="4" t="s">
        <v>0</v>
      </c>
      <c r="F428" s="417"/>
      <c r="G428" s="418"/>
    </row>
    <row r="429" spans="1:7">
      <c r="A429" s="7"/>
      <c r="B429" s="27"/>
      <c r="C429" s="5"/>
      <c r="D429" s="5" t="s">
        <v>160</v>
      </c>
      <c r="E429" s="2" t="s">
        <v>1079</v>
      </c>
      <c r="F429" s="415"/>
      <c r="G429" s="416"/>
    </row>
    <row r="430" spans="1:7">
      <c r="A430" s="7"/>
      <c r="B430" s="27"/>
      <c r="C430" s="5"/>
      <c r="D430" s="5" t="s">
        <v>176</v>
      </c>
      <c r="E430" s="2" t="s">
        <v>1080</v>
      </c>
      <c r="F430" s="415"/>
      <c r="G430" s="416"/>
    </row>
    <row r="431" spans="1:7">
      <c r="A431" s="7"/>
      <c r="B431" s="27"/>
      <c r="C431" s="5"/>
      <c r="D431" s="5" t="s">
        <v>148</v>
      </c>
      <c r="E431" s="2" t="s">
        <v>362</v>
      </c>
      <c r="F431" s="415"/>
      <c r="G431" s="416"/>
    </row>
    <row r="432" spans="1:7">
      <c r="A432" s="7" t="s">
        <v>154</v>
      </c>
      <c r="B432" s="26">
        <f>B427+1</f>
        <v>38</v>
      </c>
      <c r="C432" s="22"/>
      <c r="D432" s="22"/>
      <c r="E432" s="13" t="s">
        <v>1608</v>
      </c>
      <c r="F432" s="562" t="str">
        <f>"昨年12月時点有期で雇用されていた人(Q"&amp;B427&amp;"=1)"</f>
        <v>昨年12月時点有期で雇用されていた人(Q37=1)</v>
      </c>
      <c r="G432" s="563"/>
    </row>
    <row r="433" spans="1:7">
      <c r="A433" s="7"/>
      <c r="B433" s="27"/>
      <c r="C433" s="5"/>
      <c r="D433" s="5"/>
      <c r="E433" s="4" t="s">
        <v>0</v>
      </c>
      <c r="F433" s="417"/>
      <c r="G433" s="418"/>
    </row>
    <row r="434" spans="1:7">
      <c r="A434" s="7"/>
      <c r="B434" s="27"/>
      <c r="C434" s="5"/>
      <c r="D434" s="5" t="s">
        <v>33</v>
      </c>
      <c r="E434" s="2" t="s">
        <v>1081</v>
      </c>
      <c r="F434" s="415"/>
      <c r="G434" s="416"/>
    </row>
    <row r="435" spans="1:7">
      <c r="A435" s="7"/>
      <c r="B435" s="27"/>
      <c r="C435" s="5"/>
      <c r="D435" s="5" t="s">
        <v>34</v>
      </c>
      <c r="E435" s="2" t="s">
        <v>1609</v>
      </c>
      <c r="F435" s="415"/>
      <c r="G435" s="416"/>
    </row>
    <row r="436" spans="1:7">
      <c r="A436" s="7"/>
      <c r="B436" s="27"/>
      <c r="C436" s="5"/>
      <c r="D436" s="5" t="s">
        <v>14</v>
      </c>
      <c r="E436" s="2" t="s">
        <v>1082</v>
      </c>
      <c r="F436" s="415"/>
      <c r="G436" s="416"/>
    </row>
    <row r="437" spans="1:7">
      <c r="A437" s="7"/>
      <c r="B437" s="27"/>
      <c r="C437" s="5"/>
      <c r="D437" s="5" t="s">
        <v>15</v>
      </c>
      <c r="E437" s="2" t="s">
        <v>1083</v>
      </c>
      <c r="F437" s="415"/>
      <c r="G437" s="416"/>
    </row>
    <row r="438" spans="1:7">
      <c r="A438" s="7"/>
      <c r="B438" s="27"/>
      <c r="C438" s="5"/>
      <c r="D438" s="5" t="s">
        <v>16</v>
      </c>
      <c r="E438" s="2" t="s">
        <v>1084</v>
      </c>
      <c r="F438" s="415"/>
      <c r="G438" s="416"/>
    </row>
    <row r="439" spans="1:7">
      <c r="A439" s="7"/>
      <c r="B439" s="27"/>
      <c r="C439" s="5"/>
      <c r="D439" s="5" t="s">
        <v>17</v>
      </c>
      <c r="E439" s="2" t="s">
        <v>1085</v>
      </c>
      <c r="F439" s="415"/>
      <c r="G439" s="416"/>
    </row>
    <row r="440" spans="1:7">
      <c r="A440" s="7"/>
      <c r="B440" s="27"/>
      <c r="C440" s="5"/>
      <c r="D440" s="5" t="s">
        <v>18</v>
      </c>
      <c r="E440" s="2" t="s">
        <v>1610</v>
      </c>
      <c r="F440" s="415"/>
      <c r="G440" s="416"/>
    </row>
    <row r="441" spans="1:7" ht="60">
      <c r="A441" s="7" t="s">
        <v>154</v>
      </c>
      <c r="B441" s="26">
        <f>B432+1</f>
        <v>39</v>
      </c>
      <c r="C441" s="22"/>
      <c r="D441" s="22"/>
      <c r="E441" s="13" t="s">
        <v>1613</v>
      </c>
      <c r="F441" s="562" t="s">
        <v>262</v>
      </c>
      <c r="G441" s="563"/>
    </row>
    <row r="442" spans="1:7">
      <c r="A442" s="7"/>
      <c r="B442" s="27"/>
      <c r="C442" s="5"/>
      <c r="D442" s="5" t="s">
        <v>9</v>
      </c>
      <c r="E442" s="25" t="s">
        <v>294</v>
      </c>
      <c r="F442" s="415"/>
      <c r="G442" s="416"/>
    </row>
    <row r="443" spans="1:7" ht="30">
      <c r="A443" s="7"/>
      <c r="B443" s="27"/>
      <c r="C443" s="5"/>
      <c r="D443" s="5"/>
      <c r="E443" s="12" t="s">
        <v>293</v>
      </c>
      <c r="F443" s="417"/>
      <c r="G443" s="418"/>
    </row>
    <row r="444" spans="1:7" ht="30" customHeight="1">
      <c r="A444" s="7"/>
      <c r="B444" s="27"/>
      <c r="C444" s="5"/>
      <c r="D444" s="5" t="s">
        <v>33</v>
      </c>
      <c r="E444" s="2" t="s">
        <v>375</v>
      </c>
      <c r="F444" s="415"/>
      <c r="G444" s="463"/>
    </row>
    <row r="445" spans="1:7" ht="30" customHeight="1">
      <c r="A445" s="7"/>
      <c r="B445" s="27"/>
      <c r="C445" s="5"/>
      <c r="D445" s="5" t="s">
        <v>34</v>
      </c>
      <c r="E445" s="2" t="s">
        <v>302</v>
      </c>
      <c r="F445" s="415"/>
      <c r="G445" s="463"/>
    </row>
    <row r="446" spans="1:7" ht="30" customHeight="1">
      <c r="A446" s="7"/>
      <c r="B446" s="27"/>
      <c r="C446" s="5"/>
      <c r="D446" s="5" t="s">
        <v>35</v>
      </c>
      <c r="E446" s="2" t="s">
        <v>1352</v>
      </c>
      <c r="F446" s="415"/>
      <c r="G446" s="463"/>
    </row>
    <row r="447" spans="1:7" ht="30" customHeight="1">
      <c r="A447" s="7"/>
      <c r="B447" s="27"/>
      <c r="C447" s="5"/>
      <c r="D447" s="5" t="s">
        <v>36</v>
      </c>
      <c r="E447" s="2" t="s">
        <v>362</v>
      </c>
      <c r="F447" s="415"/>
      <c r="G447" s="463"/>
    </row>
    <row r="448" spans="1:7">
      <c r="A448" s="7"/>
      <c r="B448" s="27"/>
      <c r="C448" s="5"/>
      <c r="D448" s="5" t="s">
        <v>9</v>
      </c>
      <c r="E448" s="25" t="s">
        <v>1412</v>
      </c>
      <c r="F448" s="425"/>
      <c r="G448" s="426"/>
    </row>
    <row r="449" spans="1:7" ht="30">
      <c r="A449" s="7"/>
      <c r="B449" s="27"/>
      <c r="C449" s="5"/>
      <c r="D449" s="5"/>
      <c r="E449" s="12" t="s">
        <v>1413</v>
      </c>
      <c r="F449" s="417"/>
      <c r="G449" s="418"/>
    </row>
    <row r="450" spans="1:7" ht="30">
      <c r="A450" s="7"/>
      <c r="B450" s="27"/>
      <c r="C450" s="5"/>
      <c r="D450" s="5" t="s">
        <v>1637</v>
      </c>
      <c r="E450" s="2" t="s">
        <v>376</v>
      </c>
      <c r="F450" s="415"/>
      <c r="G450" s="463"/>
    </row>
    <row r="451" spans="1:7" ht="30" customHeight="1">
      <c r="A451" s="7"/>
      <c r="B451" s="27"/>
      <c r="C451" s="5"/>
      <c r="D451" s="5" t="s">
        <v>1638</v>
      </c>
      <c r="E451" s="2" t="s">
        <v>295</v>
      </c>
      <c r="F451" s="415"/>
      <c r="G451" s="463"/>
    </row>
    <row r="452" spans="1:7" ht="30" customHeight="1">
      <c r="A452" s="7"/>
      <c r="B452" s="27"/>
      <c r="C452" s="5"/>
      <c r="D452" s="5" t="s">
        <v>1639</v>
      </c>
      <c r="E452" s="2" t="s">
        <v>1351</v>
      </c>
      <c r="F452" s="415"/>
      <c r="G452" s="463"/>
    </row>
    <row r="453" spans="1:7" ht="30" customHeight="1">
      <c r="A453" s="7"/>
      <c r="B453" s="27"/>
      <c r="C453" s="5"/>
      <c r="D453" s="5" t="s">
        <v>1640</v>
      </c>
      <c r="E453" s="2" t="s">
        <v>362</v>
      </c>
      <c r="F453" s="415"/>
      <c r="G453" s="463"/>
    </row>
    <row r="454" spans="1:7">
      <c r="A454" s="7"/>
      <c r="B454" s="27"/>
      <c r="C454" s="5"/>
      <c r="D454" s="5" t="s">
        <v>9</v>
      </c>
      <c r="E454" s="25" t="s">
        <v>1414</v>
      </c>
      <c r="F454" s="415"/>
      <c r="G454" s="416"/>
    </row>
    <row r="455" spans="1:7" ht="30">
      <c r="A455" s="7"/>
      <c r="B455" s="27"/>
      <c r="C455" s="5"/>
      <c r="D455" s="5"/>
      <c r="E455" s="12" t="s">
        <v>1612</v>
      </c>
      <c r="F455" s="417"/>
      <c r="G455" s="418"/>
    </row>
    <row r="456" spans="1:7" ht="30">
      <c r="A456" s="7"/>
      <c r="B456" s="27"/>
      <c r="C456" s="5"/>
      <c r="D456" s="5" t="s">
        <v>1637</v>
      </c>
      <c r="E456" s="2" t="s">
        <v>377</v>
      </c>
      <c r="F456" s="415"/>
      <c r="G456" s="463"/>
    </row>
    <row r="457" spans="1:7" ht="30" customHeight="1">
      <c r="A457" s="7"/>
      <c r="B457" s="27"/>
      <c r="C457" s="5"/>
      <c r="D457" s="5" t="s">
        <v>1638</v>
      </c>
      <c r="E457" s="2" t="s">
        <v>1350</v>
      </c>
      <c r="F457" s="415"/>
      <c r="G457" s="463"/>
    </row>
    <row r="458" spans="1:7" ht="30" customHeight="1">
      <c r="A458" s="7"/>
      <c r="B458" s="27"/>
      <c r="C458" s="5"/>
      <c r="D458" s="5" t="s">
        <v>1639</v>
      </c>
      <c r="E458" s="2" t="s">
        <v>362</v>
      </c>
      <c r="F458" s="415"/>
      <c r="G458" s="463"/>
    </row>
    <row r="459" spans="1:7" ht="45">
      <c r="A459" s="7" t="s">
        <v>30</v>
      </c>
      <c r="B459" s="26">
        <f>B441+1</f>
        <v>40</v>
      </c>
      <c r="C459" s="22"/>
      <c r="D459" s="22"/>
      <c r="E459" s="13" t="s">
        <v>1649</v>
      </c>
      <c r="F459" s="562" t="str">
        <f>"昨年12月就業者(Q"&amp;$B$231&amp;"=1-6)"</f>
        <v>昨年12月就業者(Q17=1-6)</v>
      </c>
      <c r="G459" s="563"/>
    </row>
    <row r="460" spans="1:7">
      <c r="A460" s="7"/>
      <c r="B460" s="27"/>
      <c r="C460" s="5"/>
      <c r="D460" s="5"/>
      <c r="E460" s="12" t="s">
        <v>1</v>
      </c>
      <c r="F460" s="417"/>
      <c r="G460" s="418"/>
    </row>
    <row r="461" spans="1:7" ht="30">
      <c r="A461" s="7"/>
      <c r="B461" s="27"/>
      <c r="C461" s="5"/>
      <c r="D461" s="5"/>
      <c r="E461" s="4" t="s">
        <v>213</v>
      </c>
      <c r="F461" s="417"/>
      <c r="G461" s="418"/>
    </row>
    <row r="462" spans="1:7" ht="30" customHeight="1">
      <c r="A462" s="7"/>
      <c r="B462" s="27"/>
      <c r="C462" s="5"/>
      <c r="D462" s="5"/>
      <c r="E462" s="4" t="s">
        <v>214</v>
      </c>
      <c r="F462" s="417"/>
      <c r="G462" s="418"/>
    </row>
    <row r="463" spans="1:7" ht="30">
      <c r="A463" s="7"/>
      <c r="B463" s="27"/>
      <c r="C463" s="5"/>
      <c r="D463" s="5"/>
      <c r="E463" s="4" t="s">
        <v>249</v>
      </c>
      <c r="F463" s="417"/>
      <c r="G463" s="418"/>
    </row>
    <row r="464" spans="1:7">
      <c r="A464" s="7"/>
      <c r="B464" s="27"/>
      <c r="C464" s="5"/>
      <c r="D464" s="5"/>
      <c r="E464" s="4" t="s">
        <v>250</v>
      </c>
      <c r="F464" s="417"/>
      <c r="G464" s="418"/>
    </row>
    <row r="465" spans="1:7">
      <c r="A465" s="7"/>
      <c r="B465" s="27"/>
      <c r="C465" s="5"/>
      <c r="D465" s="5"/>
      <c r="E465" s="2" t="s">
        <v>228</v>
      </c>
      <c r="F465" s="415"/>
      <c r="G465" s="416"/>
    </row>
    <row r="466" spans="1:7">
      <c r="A466" s="7"/>
      <c r="B466" s="27"/>
      <c r="C466" s="5"/>
      <c r="D466" s="5"/>
      <c r="E466" s="2" t="s">
        <v>229</v>
      </c>
      <c r="F466" s="415"/>
      <c r="G466" s="416"/>
    </row>
    <row r="467" spans="1:7" ht="90">
      <c r="A467" s="7"/>
      <c r="B467" s="28"/>
      <c r="C467" s="14"/>
      <c r="D467" s="14"/>
      <c r="E467" s="465" t="s">
        <v>1642</v>
      </c>
      <c r="F467" s="421"/>
      <c r="G467" s="422"/>
    </row>
    <row r="468" spans="1:7" ht="28.5" customHeight="1">
      <c r="A468" s="7" t="s">
        <v>154</v>
      </c>
      <c r="B468" s="26">
        <f>B459+1</f>
        <v>41</v>
      </c>
      <c r="C468" s="22"/>
      <c r="D468" s="22"/>
      <c r="E468" s="13" t="s">
        <v>1097</v>
      </c>
      <c r="F468" s="562" t="str">
        <f>"昨年12月就業者(Q"&amp;$B$231&amp;"=1-6)"</f>
        <v>昨年12月就業者(Q17=1-6)</v>
      </c>
      <c r="G468" s="563"/>
    </row>
    <row r="469" spans="1:7">
      <c r="A469" s="7"/>
      <c r="B469" s="27"/>
      <c r="C469" s="5"/>
      <c r="D469" s="5"/>
      <c r="E469" s="12" t="s">
        <v>0</v>
      </c>
      <c r="F469" s="417"/>
      <c r="G469" s="418"/>
    </row>
    <row r="470" spans="1:7">
      <c r="A470" s="7"/>
      <c r="B470" s="27"/>
      <c r="C470" s="5"/>
      <c r="D470" s="5" t="s">
        <v>33</v>
      </c>
      <c r="E470" s="2" t="s">
        <v>1098</v>
      </c>
      <c r="F470" s="415"/>
      <c r="G470" s="416"/>
    </row>
    <row r="471" spans="1:7">
      <c r="A471" s="7"/>
      <c r="B471" s="27"/>
      <c r="C471" s="5"/>
      <c r="D471" s="5" t="s">
        <v>34</v>
      </c>
      <c r="E471" s="2" t="s">
        <v>1099</v>
      </c>
      <c r="F471" s="415"/>
      <c r="G471" s="416"/>
    </row>
    <row r="472" spans="1:7">
      <c r="A472" s="7"/>
      <c r="B472" s="27"/>
      <c r="C472" s="5"/>
      <c r="D472" s="5" t="s">
        <v>35</v>
      </c>
      <c r="E472" s="2" t="s">
        <v>1100</v>
      </c>
      <c r="F472" s="415"/>
      <c r="G472" s="416"/>
    </row>
    <row r="473" spans="1:7">
      <c r="A473" s="7"/>
      <c r="B473" s="27"/>
      <c r="C473" s="5"/>
      <c r="D473" s="5" t="s">
        <v>36</v>
      </c>
      <c r="E473" s="2" t="s">
        <v>1101</v>
      </c>
      <c r="F473" s="415"/>
      <c r="G473" s="416"/>
    </row>
    <row r="474" spans="1:7">
      <c r="A474" s="7"/>
      <c r="B474" s="27"/>
      <c r="C474" s="5"/>
      <c r="D474" s="5" t="s">
        <v>37</v>
      </c>
      <c r="E474" s="2" t="s">
        <v>1102</v>
      </c>
      <c r="F474" s="415"/>
      <c r="G474" s="416"/>
    </row>
    <row r="475" spans="1:7">
      <c r="A475" s="7"/>
      <c r="B475" s="27"/>
      <c r="C475" s="5"/>
      <c r="D475" s="5" t="s">
        <v>38</v>
      </c>
      <c r="E475" s="2" t="s">
        <v>1103</v>
      </c>
      <c r="F475" s="415"/>
      <c r="G475" s="416"/>
    </row>
    <row r="476" spans="1:7">
      <c r="A476" s="7" t="s">
        <v>30</v>
      </c>
      <c r="B476" s="26">
        <f>B468+1</f>
        <v>42</v>
      </c>
      <c r="C476" s="22"/>
      <c r="D476" s="22"/>
      <c r="E476" s="13" t="s">
        <v>1104</v>
      </c>
      <c r="F476" s="562" t="str">
        <f>"時給の人(Q"&amp;B468&amp;"=4)"</f>
        <v>時給の人(Q41=4)</v>
      </c>
      <c r="G476" s="563"/>
    </row>
    <row r="477" spans="1:7">
      <c r="A477" s="7"/>
      <c r="B477" s="27"/>
      <c r="C477" s="5"/>
      <c r="D477" s="5"/>
      <c r="E477" s="4" t="s">
        <v>1</v>
      </c>
      <c r="F477" s="417"/>
      <c r="G477" s="418"/>
    </row>
    <row r="478" spans="1:7">
      <c r="A478" s="7"/>
      <c r="B478" s="27"/>
      <c r="C478" s="5"/>
      <c r="D478" s="5"/>
      <c r="E478" s="2" t="s">
        <v>1105</v>
      </c>
      <c r="F478" s="415"/>
      <c r="G478" s="416"/>
    </row>
    <row r="479" spans="1:7" ht="28.5" customHeight="1">
      <c r="A479" s="7" t="s">
        <v>155</v>
      </c>
      <c r="B479" s="26">
        <f>B476+1</f>
        <v>43</v>
      </c>
      <c r="C479" s="22"/>
      <c r="D479" s="22"/>
      <c r="E479" s="13" t="s">
        <v>270</v>
      </c>
      <c r="F479" s="562" t="str">
        <f>"昨年12月就業者(Q"&amp;$B$231&amp;"=1-6)"</f>
        <v>昨年12月就業者(Q17=1-6)</v>
      </c>
      <c r="G479" s="563"/>
    </row>
    <row r="480" spans="1:7">
      <c r="A480" s="7"/>
      <c r="B480" s="27"/>
      <c r="C480" s="5"/>
      <c r="D480" s="5"/>
      <c r="E480" s="4" t="s">
        <v>0</v>
      </c>
      <c r="F480" s="417"/>
      <c r="G480" s="418"/>
    </row>
    <row r="481" spans="1:7">
      <c r="A481" s="7"/>
      <c r="B481" s="27"/>
      <c r="C481" s="5" t="s">
        <v>263</v>
      </c>
      <c r="D481" s="5" t="s">
        <v>32</v>
      </c>
      <c r="E481" s="2" t="s">
        <v>287</v>
      </c>
      <c r="F481" s="415"/>
      <c r="G481" s="416"/>
    </row>
    <row r="482" spans="1:7">
      <c r="A482" s="7"/>
      <c r="B482" s="27"/>
      <c r="C482" s="5" t="s">
        <v>263</v>
      </c>
      <c r="D482" s="5" t="s">
        <v>10</v>
      </c>
      <c r="E482" s="2" t="s">
        <v>288</v>
      </c>
      <c r="F482" s="415"/>
      <c r="G482" s="416"/>
    </row>
    <row r="483" spans="1:7">
      <c r="A483" s="7"/>
      <c r="B483" s="27"/>
      <c r="C483" s="5" t="s">
        <v>263</v>
      </c>
      <c r="D483" s="5" t="s">
        <v>11</v>
      </c>
      <c r="E483" s="2" t="s">
        <v>289</v>
      </c>
      <c r="F483" s="415"/>
      <c r="G483" s="416"/>
    </row>
    <row r="484" spans="1:7">
      <c r="A484" s="7"/>
      <c r="B484" s="27"/>
      <c r="C484" s="5"/>
      <c r="D484" s="5" t="s">
        <v>33</v>
      </c>
      <c r="E484" s="2" t="s">
        <v>230</v>
      </c>
      <c r="F484" s="415"/>
      <c r="G484" s="416"/>
    </row>
    <row r="485" spans="1:7">
      <c r="A485" s="7"/>
      <c r="B485" s="27"/>
      <c r="C485" s="5"/>
      <c r="D485" s="5" t="s">
        <v>34</v>
      </c>
      <c r="E485" s="2" t="s">
        <v>231</v>
      </c>
      <c r="F485" s="415"/>
      <c r="G485" s="416"/>
    </row>
    <row r="486" spans="1:7">
      <c r="A486" s="7"/>
      <c r="B486" s="27"/>
      <c r="C486" s="5"/>
      <c r="D486" s="5" t="s">
        <v>35</v>
      </c>
      <c r="E486" s="2" t="s">
        <v>232</v>
      </c>
      <c r="F486" s="415"/>
      <c r="G486" s="416"/>
    </row>
    <row r="487" spans="1:7">
      <c r="A487" s="7"/>
      <c r="B487" s="27"/>
      <c r="C487" s="5"/>
      <c r="D487" s="5" t="s">
        <v>36</v>
      </c>
      <c r="E487" s="2" t="s">
        <v>233</v>
      </c>
      <c r="F487" s="415"/>
      <c r="G487" s="416"/>
    </row>
    <row r="488" spans="1:7">
      <c r="A488" s="7"/>
      <c r="B488" s="27"/>
      <c r="C488" s="5"/>
      <c r="D488" s="5" t="s">
        <v>37</v>
      </c>
      <c r="E488" s="2" t="s">
        <v>234</v>
      </c>
      <c r="F488" s="415"/>
      <c r="G488" s="416"/>
    </row>
    <row r="489" spans="1:7" ht="30">
      <c r="A489" s="7" t="s">
        <v>207</v>
      </c>
      <c r="B489" s="26">
        <f>B479+1</f>
        <v>44</v>
      </c>
      <c r="C489" s="22"/>
      <c r="D489" s="22"/>
      <c r="E489" s="13" t="s">
        <v>1656</v>
      </c>
      <c r="F489" s="562" t="str">
        <f>"昨年12月就業者(Q"&amp;$B$231&amp;"=1-6)"</f>
        <v>昨年12月就業者(Q17=1-6)</v>
      </c>
      <c r="G489" s="563"/>
    </row>
    <row r="490" spans="1:7">
      <c r="A490" s="7"/>
      <c r="B490" s="67"/>
      <c r="C490" s="65"/>
      <c r="D490" s="65"/>
      <c r="E490" s="4" t="s">
        <v>938</v>
      </c>
      <c r="F490" s="417"/>
      <c r="G490" s="418"/>
    </row>
    <row r="491" spans="1:7">
      <c r="A491" s="7"/>
      <c r="B491" s="27"/>
      <c r="C491" s="5"/>
      <c r="D491" s="5" t="s">
        <v>33</v>
      </c>
      <c r="E491" s="2" t="s">
        <v>357</v>
      </c>
      <c r="F491" s="415"/>
      <c r="G491" s="416"/>
    </row>
    <row r="492" spans="1:7">
      <c r="A492" s="7"/>
      <c r="B492" s="27"/>
      <c r="C492" s="5"/>
      <c r="D492" s="5" t="s">
        <v>34</v>
      </c>
      <c r="E492" s="2" t="s">
        <v>358</v>
      </c>
      <c r="F492" s="415"/>
      <c r="G492" s="416"/>
    </row>
    <row r="493" spans="1:7">
      <c r="A493" s="7"/>
      <c r="B493" s="27"/>
      <c r="C493" s="5"/>
      <c r="D493" s="5" t="s">
        <v>35</v>
      </c>
      <c r="E493" s="2" t="s">
        <v>1344</v>
      </c>
      <c r="F493" s="415"/>
      <c r="G493" s="416"/>
    </row>
    <row r="494" spans="1:7">
      <c r="A494" s="7"/>
      <c r="B494" s="27"/>
      <c r="C494" s="5"/>
      <c r="D494" s="5" t="s">
        <v>36</v>
      </c>
      <c r="E494" s="2" t="s">
        <v>359</v>
      </c>
      <c r="F494" s="415"/>
      <c r="G494" s="416"/>
    </row>
    <row r="495" spans="1:7">
      <c r="A495" s="7"/>
      <c r="B495" s="27"/>
      <c r="C495" s="5"/>
      <c r="D495" s="5" t="s">
        <v>37</v>
      </c>
      <c r="E495" s="2" t="s">
        <v>360</v>
      </c>
      <c r="F495" s="415"/>
      <c r="G495" s="416"/>
    </row>
    <row r="496" spans="1:7">
      <c r="A496" s="7"/>
      <c r="B496" s="27"/>
      <c r="C496" s="5"/>
      <c r="D496" s="5" t="s">
        <v>38</v>
      </c>
      <c r="E496" s="2" t="s">
        <v>361</v>
      </c>
      <c r="F496" s="415"/>
      <c r="G496" s="416"/>
    </row>
    <row r="497" spans="1:7">
      <c r="A497" s="7"/>
      <c r="B497" s="27"/>
      <c r="C497" s="5"/>
      <c r="D497" s="5" t="s">
        <v>39</v>
      </c>
      <c r="E497" s="2" t="s">
        <v>347</v>
      </c>
      <c r="F497" s="415"/>
      <c r="G497" s="416"/>
    </row>
    <row r="498" spans="1:7">
      <c r="A498" s="7"/>
      <c r="B498" s="27"/>
      <c r="C498" s="5"/>
      <c r="D498" s="5" t="s">
        <v>45</v>
      </c>
      <c r="E498" s="2" t="s">
        <v>1654</v>
      </c>
      <c r="F498" s="415"/>
      <c r="G498" s="416"/>
    </row>
    <row r="499" spans="1:7" ht="45">
      <c r="A499" s="7" t="s">
        <v>30</v>
      </c>
      <c r="B499" s="26">
        <f>B489+1</f>
        <v>45</v>
      </c>
      <c r="C499" s="22"/>
      <c r="D499" s="22"/>
      <c r="E499" s="13" t="s">
        <v>2004</v>
      </c>
      <c r="F499" s="562" t="str">
        <f>"昨年12月就業者(Q"&amp;$B$231&amp;"=1-6)"</f>
        <v>昨年12月就業者(Q17=1-6)</v>
      </c>
      <c r="G499" s="563"/>
    </row>
    <row r="500" spans="1:7">
      <c r="A500" s="7"/>
      <c r="B500" s="67"/>
      <c r="C500" s="65"/>
      <c r="D500" s="65"/>
      <c r="E500" s="12" t="s">
        <v>1</v>
      </c>
      <c r="F500" s="417"/>
      <c r="G500" s="418"/>
    </row>
    <row r="501" spans="1:7" ht="60">
      <c r="A501" s="7"/>
      <c r="B501" s="67"/>
      <c r="C501" s="65"/>
      <c r="D501" s="65"/>
      <c r="E501" s="4" t="s">
        <v>1439</v>
      </c>
      <c r="F501" s="417"/>
      <c r="G501" s="418"/>
    </row>
    <row r="502" spans="1:7">
      <c r="A502" s="7"/>
      <c r="B502" s="27"/>
      <c r="C502" s="5"/>
      <c r="D502" s="5" t="s">
        <v>33</v>
      </c>
      <c r="E502" s="2" t="s">
        <v>1346</v>
      </c>
      <c r="F502" s="415"/>
      <c r="G502" s="416"/>
    </row>
    <row r="503" spans="1:7">
      <c r="A503" s="7"/>
      <c r="B503" s="27"/>
      <c r="C503" s="5"/>
      <c r="D503" s="5" t="s">
        <v>34</v>
      </c>
      <c r="E503" s="2" t="s">
        <v>1347</v>
      </c>
      <c r="F503" s="415"/>
      <c r="G503" s="416"/>
    </row>
    <row r="504" spans="1:7">
      <c r="A504" s="7"/>
      <c r="B504" s="27"/>
      <c r="C504" s="5"/>
      <c r="D504" s="5" t="s">
        <v>35</v>
      </c>
      <c r="E504" s="2" t="s">
        <v>1348</v>
      </c>
      <c r="F504" s="415"/>
      <c r="G504" s="416"/>
    </row>
    <row r="505" spans="1:7">
      <c r="A505" s="7"/>
      <c r="B505" s="27"/>
      <c r="C505" s="5"/>
      <c r="D505" s="5"/>
      <c r="E505" s="2" t="s">
        <v>1349</v>
      </c>
      <c r="F505" s="415"/>
      <c r="G505" s="416"/>
    </row>
    <row r="506" spans="1:7" ht="44.25" customHeight="1">
      <c r="A506" s="7" t="s">
        <v>30</v>
      </c>
      <c r="B506" s="26">
        <f>B499+1</f>
        <v>46</v>
      </c>
      <c r="C506" s="22"/>
      <c r="D506" s="22"/>
      <c r="E506" s="13" t="s">
        <v>1671</v>
      </c>
      <c r="F506" s="562" t="str">
        <f>"昨年12月就業者(Q"&amp;$B$231&amp;"=1-6)"</f>
        <v>昨年12月就業者(Q17=1-6)</v>
      </c>
      <c r="G506" s="563"/>
    </row>
    <row r="507" spans="1:7">
      <c r="A507" s="7"/>
      <c r="B507" s="67"/>
      <c r="C507" s="65"/>
      <c r="D507" s="65"/>
      <c r="E507" s="4" t="s">
        <v>368</v>
      </c>
      <c r="F507" s="417"/>
      <c r="G507" s="418"/>
    </row>
    <row r="508" spans="1:7">
      <c r="A508" s="7"/>
      <c r="B508" s="67"/>
      <c r="C508" s="65"/>
      <c r="D508" s="65"/>
      <c r="E508" s="4" t="s">
        <v>1665</v>
      </c>
      <c r="F508" s="417"/>
      <c r="G508" s="418"/>
    </row>
    <row r="509" spans="1:7">
      <c r="A509" s="7"/>
      <c r="B509" s="27"/>
      <c r="C509" s="5"/>
      <c r="D509" s="5"/>
      <c r="E509" s="2" t="s">
        <v>1343</v>
      </c>
      <c r="F509" s="415"/>
      <c r="G509" s="416"/>
    </row>
    <row r="510" spans="1:7" ht="105">
      <c r="A510" s="7"/>
      <c r="B510" s="28"/>
      <c r="C510" s="14"/>
      <c r="D510" s="14"/>
      <c r="E510" s="15" t="s">
        <v>1641</v>
      </c>
      <c r="F510" s="421"/>
      <c r="G510" s="422"/>
    </row>
    <row r="511" spans="1:7" ht="91.5" customHeight="1">
      <c r="A511" s="7" t="s">
        <v>154</v>
      </c>
      <c r="B511" s="26">
        <f>B506+1</f>
        <v>47</v>
      </c>
      <c r="C511" s="22"/>
      <c r="D511" s="22"/>
      <c r="E511" s="13" t="s">
        <v>2047</v>
      </c>
      <c r="F511" s="562" t="str">
        <f>"昨年12月就業者(Q"&amp;$B$231&amp;"=1-6)"</f>
        <v>昨年12月就業者(Q17=1-6)</v>
      </c>
      <c r="G511" s="563"/>
    </row>
    <row r="512" spans="1:7">
      <c r="A512" s="7"/>
      <c r="B512" s="67"/>
      <c r="C512" s="65"/>
      <c r="D512" s="65"/>
      <c r="E512" s="4" t="s">
        <v>0</v>
      </c>
      <c r="F512" s="417"/>
      <c r="G512" s="418"/>
    </row>
    <row r="513" spans="1:7">
      <c r="A513" s="7"/>
      <c r="B513" s="27"/>
      <c r="C513" s="5"/>
      <c r="D513" s="5" t="s">
        <v>33</v>
      </c>
      <c r="E513" s="2" t="s">
        <v>372</v>
      </c>
      <c r="F513" s="415"/>
      <c r="G513" s="416"/>
    </row>
    <row r="514" spans="1:7">
      <c r="A514" s="7"/>
      <c r="B514" s="27"/>
      <c r="C514" s="5"/>
      <c r="D514" s="5" t="s">
        <v>34</v>
      </c>
      <c r="E514" s="2" t="s">
        <v>373</v>
      </c>
      <c r="F514" s="415"/>
      <c r="G514" s="416"/>
    </row>
    <row r="515" spans="1:7">
      <c r="A515" s="7"/>
      <c r="B515" s="27"/>
      <c r="C515" s="5"/>
      <c r="D515" s="5" t="s">
        <v>35</v>
      </c>
      <c r="E515" s="2" t="s">
        <v>374</v>
      </c>
      <c r="F515" s="415"/>
      <c r="G515" s="416"/>
    </row>
    <row r="516" spans="1:7">
      <c r="A516" s="7"/>
      <c r="B516" s="27"/>
      <c r="C516" s="5"/>
      <c r="D516" s="5" t="s">
        <v>36</v>
      </c>
      <c r="E516" s="2" t="s">
        <v>362</v>
      </c>
      <c r="F516" s="415"/>
      <c r="G516" s="416"/>
    </row>
    <row r="517" spans="1:7">
      <c r="A517" s="7" t="s">
        <v>207</v>
      </c>
      <c r="B517" s="26">
        <f>B511+1</f>
        <v>48</v>
      </c>
      <c r="C517" s="22"/>
      <c r="D517" s="22"/>
      <c r="E517" s="13" t="s">
        <v>1708</v>
      </c>
      <c r="F517" s="562" t="str">
        <f>"テレワーク制度導入(Q"&amp;B511&amp;"=1-2)"</f>
        <v>テレワーク制度導入(Q47=1-2)</v>
      </c>
      <c r="G517" s="563"/>
    </row>
    <row r="518" spans="1:7">
      <c r="A518" s="7"/>
      <c r="B518" s="67"/>
      <c r="C518" s="65"/>
      <c r="D518" s="65"/>
      <c r="E518" s="4" t="s">
        <v>156</v>
      </c>
      <c r="F518" s="417"/>
      <c r="G518" s="418"/>
    </row>
    <row r="519" spans="1:7">
      <c r="A519" s="7"/>
      <c r="B519" s="27"/>
      <c r="C519" s="5"/>
      <c r="D519" s="5" t="s">
        <v>9</v>
      </c>
      <c r="E519" s="2" t="s">
        <v>1803</v>
      </c>
      <c r="F519" s="415"/>
      <c r="G519" s="416"/>
    </row>
    <row r="520" spans="1:7">
      <c r="A520" s="7"/>
      <c r="B520" s="27"/>
      <c r="C520" s="5"/>
      <c r="D520" s="5" t="s">
        <v>33</v>
      </c>
      <c r="E520" s="2" t="s">
        <v>1805</v>
      </c>
      <c r="F520" s="415"/>
      <c r="G520" s="416"/>
    </row>
    <row r="521" spans="1:7" ht="30">
      <c r="A521" s="7"/>
      <c r="B521" s="27"/>
      <c r="C521" s="5"/>
      <c r="D521" s="5" t="s">
        <v>9</v>
      </c>
      <c r="E521" s="2" t="s">
        <v>1804</v>
      </c>
      <c r="F521" s="415"/>
      <c r="G521" s="416"/>
    </row>
    <row r="522" spans="1:7">
      <c r="A522" s="7"/>
      <c r="B522" s="27"/>
      <c r="C522" s="5"/>
      <c r="D522" s="5" t="s">
        <v>34</v>
      </c>
      <c r="E522" s="2" t="s">
        <v>1806</v>
      </c>
      <c r="F522" s="415"/>
      <c r="G522" s="416"/>
    </row>
    <row r="523" spans="1:7">
      <c r="A523" s="7"/>
      <c r="B523" s="27"/>
      <c r="C523" s="5"/>
      <c r="D523" s="5" t="s">
        <v>35</v>
      </c>
      <c r="E523" s="2" t="s">
        <v>1807</v>
      </c>
      <c r="F523" s="415"/>
      <c r="G523" s="416"/>
    </row>
    <row r="524" spans="1:7">
      <c r="A524" s="7" t="s">
        <v>154</v>
      </c>
      <c r="B524" s="26">
        <f>B517+1</f>
        <v>49</v>
      </c>
      <c r="C524" s="22"/>
      <c r="D524" s="22"/>
      <c r="E524" s="13" t="s">
        <v>1106</v>
      </c>
      <c r="F524" s="562" t="str">
        <f>"昨年12月就業者(Q"&amp;$B$231&amp;"=1-6)"</f>
        <v>昨年12月就業者(Q17=1-6)</v>
      </c>
      <c r="G524" s="563"/>
    </row>
    <row r="525" spans="1:7">
      <c r="A525" s="7"/>
      <c r="B525" s="27"/>
      <c r="C525" s="5"/>
      <c r="D525" s="5"/>
      <c r="E525" s="4" t="s">
        <v>0</v>
      </c>
      <c r="F525" s="417"/>
      <c r="G525" s="418"/>
    </row>
    <row r="526" spans="1:7">
      <c r="A526" s="7"/>
      <c r="B526" s="27"/>
      <c r="C526" s="5"/>
      <c r="D526" s="5" t="s">
        <v>33</v>
      </c>
      <c r="E526" s="2" t="s">
        <v>1107</v>
      </c>
      <c r="F526" s="415"/>
      <c r="G526" s="416"/>
    </row>
    <row r="527" spans="1:7">
      <c r="A527" s="7"/>
      <c r="B527" s="27"/>
      <c r="C527" s="5"/>
      <c r="D527" s="5" t="s">
        <v>34</v>
      </c>
      <c r="E527" s="2" t="s">
        <v>1108</v>
      </c>
      <c r="F527" s="415"/>
      <c r="G527" s="416"/>
    </row>
    <row r="528" spans="1:7">
      <c r="A528" s="7"/>
      <c r="B528" s="27"/>
      <c r="C528" s="5"/>
      <c r="D528" s="5" t="s">
        <v>35</v>
      </c>
      <c r="E528" s="2" t="s">
        <v>1109</v>
      </c>
      <c r="F528" s="415"/>
      <c r="G528" s="416"/>
    </row>
    <row r="529" spans="1:7">
      <c r="A529" s="7"/>
      <c r="B529" s="27"/>
      <c r="C529" s="5"/>
      <c r="D529" s="5" t="s">
        <v>36</v>
      </c>
      <c r="E529" s="2" t="s">
        <v>1110</v>
      </c>
      <c r="F529" s="415"/>
      <c r="G529" s="416"/>
    </row>
    <row r="530" spans="1:7">
      <c r="A530" s="7"/>
      <c r="B530" s="27"/>
      <c r="C530" s="5"/>
      <c r="D530" s="5" t="s">
        <v>37</v>
      </c>
      <c r="E530" s="2" t="s">
        <v>1111</v>
      </c>
      <c r="F530" s="415"/>
      <c r="G530" s="416"/>
    </row>
    <row r="531" spans="1:7">
      <c r="A531" s="7"/>
      <c r="B531" s="27"/>
      <c r="C531" s="5"/>
      <c r="D531" s="5" t="s">
        <v>38</v>
      </c>
      <c r="E531" s="2" t="s">
        <v>1112</v>
      </c>
      <c r="F531" s="415"/>
      <c r="G531" s="416"/>
    </row>
    <row r="532" spans="1:7">
      <c r="A532" s="7"/>
      <c r="B532" s="27"/>
      <c r="C532" s="5"/>
      <c r="D532" s="5" t="s">
        <v>39</v>
      </c>
      <c r="E532" s="2" t="s">
        <v>265</v>
      </c>
      <c r="F532" s="415"/>
      <c r="G532" s="416"/>
    </row>
    <row r="533" spans="1:7" ht="30">
      <c r="A533" s="476" t="s">
        <v>1284</v>
      </c>
      <c r="B533" s="477"/>
      <c r="C533" s="478"/>
      <c r="D533" s="478"/>
      <c r="E533" s="475" t="s">
        <v>1625</v>
      </c>
      <c r="F533" s="570" t="str">
        <f>"昨年12月就業者(Q"&amp;$B$231&amp;"=1-6)"</f>
        <v>昨年12月就業者(Q17=1-6)</v>
      </c>
      <c r="G533" s="571"/>
    </row>
    <row r="534" spans="1:7" ht="30">
      <c r="A534" s="476"/>
      <c r="B534" s="477"/>
      <c r="C534" s="478"/>
      <c r="D534" s="478"/>
      <c r="E534" s="481" t="s">
        <v>1616</v>
      </c>
      <c r="F534" s="479"/>
      <c r="G534" s="480"/>
    </row>
    <row r="535" spans="1:7">
      <c r="A535" s="476"/>
      <c r="B535" s="477"/>
      <c r="C535" s="478"/>
      <c r="D535" s="478"/>
      <c r="E535" s="482" t="s">
        <v>355</v>
      </c>
      <c r="F535" s="479"/>
      <c r="G535" s="480"/>
    </row>
    <row r="536" spans="1:7">
      <c r="A536" s="476"/>
      <c r="B536" s="477"/>
      <c r="C536" s="478"/>
      <c r="D536" s="478" t="s">
        <v>33</v>
      </c>
      <c r="E536" s="475" t="s">
        <v>1353</v>
      </c>
      <c r="F536" s="483"/>
      <c r="G536" s="484"/>
    </row>
    <row r="537" spans="1:7">
      <c r="A537" s="476"/>
      <c r="B537" s="477"/>
      <c r="C537" s="478"/>
      <c r="D537" s="478" t="s">
        <v>34</v>
      </c>
      <c r="E537" s="475" t="s">
        <v>1354</v>
      </c>
      <c r="F537" s="483"/>
      <c r="G537" s="484"/>
    </row>
    <row r="538" spans="1:7" ht="30">
      <c r="A538" s="7" t="s">
        <v>1284</v>
      </c>
      <c r="B538" s="26" t="str">
        <f>"Q"&amp;(B524+1)&amp;"-1"</f>
        <v>Q50-1</v>
      </c>
      <c r="C538" s="22"/>
      <c r="D538" s="22"/>
      <c r="E538" s="13" t="s">
        <v>1626</v>
      </c>
      <c r="F538" s="562" t="str">
        <f>"昨年12月就業者(Q"&amp;$B$231&amp;"=1-6)"</f>
        <v>昨年12月就業者(Q17=1-6)</v>
      </c>
      <c r="G538" s="563"/>
    </row>
    <row r="539" spans="1:7" ht="45">
      <c r="A539" s="7"/>
      <c r="B539" s="27"/>
      <c r="C539" s="5"/>
      <c r="D539" s="65"/>
      <c r="E539" s="12" t="s">
        <v>1662</v>
      </c>
      <c r="F539" s="417"/>
      <c r="G539" s="418"/>
    </row>
    <row r="540" spans="1:7" ht="30">
      <c r="A540" s="7"/>
      <c r="B540" s="27"/>
      <c r="C540" s="5"/>
      <c r="D540" s="5"/>
      <c r="E540" s="25" t="s">
        <v>2048</v>
      </c>
      <c r="F540" s="415"/>
      <c r="G540" s="416"/>
    </row>
    <row r="541" spans="1:7">
      <c r="A541" s="7"/>
      <c r="B541" s="27"/>
      <c r="C541" s="5"/>
      <c r="D541" s="5" t="s">
        <v>171</v>
      </c>
      <c r="E541" s="2" t="s">
        <v>2049</v>
      </c>
      <c r="F541" s="409"/>
      <c r="G541" s="410"/>
    </row>
    <row r="542" spans="1:7" ht="30" hidden="1">
      <c r="A542" s="476"/>
      <c r="B542" s="477"/>
      <c r="C542" s="478"/>
      <c r="D542" s="478" t="s">
        <v>172</v>
      </c>
      <c r="E542" s="475" t="s">
        <v>1657</v>
      </c>
      <c r="F542" s="483"/>
      <c r="G542" s="484"/>
    </row>
    <row r="543" spans="1:7" ht="30">
      <c r="A543" s="7" t="s">
        <v>1645</v>
      </c>
      <c r="B543" s="26" t="str">
        <f>"Q"&amp;(B524+1)&amp;"-2"</f>
        <v>Q50-2</v>
      </c>
      <c r="C543" s="22"/>
      <c r="D543" s="22"/>
      <c r="E543" s="13" t="s">
        <v>1626</v>
      </c>
      <c r="F543" s="562" t="str">
        <f>"昨年12月就業者(Q"&amp;$B$231&amp;"=1-6)"</f>
        <v>昨年12月就業者(Q17=1-6)</v>
      </c>
      <c r="G543" s="563"/>
    </row>
    <row r="544" spans="1:7" ht="45">
      <c r="A544" s="7"/>
      <c r="B544" s="27"/>
      <c r="C544" s="5"/>
      <c r="D544" s="65"/>
      <c r="E544" s="12" t="s">
        <v>1661</v>
      </c>
      <c r="F544" s="417"/>
      <c r="G544" s="418"/>
    </row>
    <row r="545" spans="1:7">
      <c r="A545" s="7"/>
      <c r="B545" s="27"/>
      <c r="C545" s="5"/>
      <c r="D545" s="5"/>
      <c r="E545" s="25" t="s">
        <v>1415</v>
      </c>
      <c r="F545" s="415"/>
      <c r="G545" s="416"/>
    </row>
    <row r="546" spans="1:7">
      <c r="A546" s="7"/>
      <c r="B546" s="27"/>
      <c r="C546" s="5"/>
      <c r="D546" s="5" t="s">
        <v>171</v>
      </c>
      <c r="E546" s="2" t="s">
        <v>1353</v>
      </c>
      <c r="F546" s="409"/>
      <c r="G546" s="410"/>
    </row>
    <row r="547" spans="1:7">
      <c r="A547" s="7"/>
      <c r="B547" s="27"/>
      <c r="C547" s="5"/>
      <c r="D547" s="5" t="s">
        <v>172</v>
      </c>
      <c r="E547" s="2" t="s">
        <v>1354</v>
      </c>
      <c r="F547" s="409"/>
      <c r="G547" s="410"/>
    </row>
    <row r="548" spans="1:7" ht="30" hidden="1">
      <c r="A548" s="476" t="s">
        <v>1645</v>
      </c>
      <c r="B548" s="477"/>
      <c r="C548" s="478"/>
      <c r="D548" s="478"/>
      <c r="E548" s="475" t="s">
        <v>1626</v>
      </c>
      <c r="F548" s="570" t="str">
        <f>"昨年12月就業者(Q"&amp;$B$231&amp;"=1-6)"</f>
        <v>昨年12月就業者(Q17=1-6)</v>
      </c>
      <c r="G548" s="571"/>
    </row>
    <row r="549" spans="1:7" ht="45" hidden="1">
      <c r="A549" s="476"/>
      <c r="B549" s="477"/>
      <c r="C549" s="478"/>
      <c r="D549" s="478"/>
      <c r="E549" s="481" t="s">
        <v>1663</v>
      </c>
      <c r="F549" s="479"/>
      <c r="G549" s="480"/>
    </row>
    <row r="550" spans="1:7" ht="45" hidden="1">
      <c r="A550" s="476"/>
      <c r="B550" s="477"/>
      <c r="C550" s="478"/>
      <c r="D550" s="478"/>
      <c r="E550" s="482" t="s">
        <v>1650</v>
      </c>
      <c r="F550" s="479"/>
      <c r="G550" s="480"/>
    </row>
    <row r="551" spans="1:7" hidden="1">
      <c r="A551" s="476"/>
      <c r="B551" s="477"/>
      <c r="C551" s="478"/>
      <c r="D551" s="478" t="s">
        <v>171</v>
      </c>
      <c r="E551" s="475" t="s">
        <v>1353</v>
      </c>
      <c r="F551" s="483"/>
      <c r="G551" s="484"/>
    </row>
    <row r="552" spans="1:7" ht="30" hidden="1">
      <c r="A552" s="476"/>
      <c r="B552" s="477"/>
      <c r="C552" s="478"/>
      <c r="D552" s="478" t="s">
        <v>172</v>
      </c>
      <c r="E552" s="475" t="s">
        <v>1657</v>
      </c>
      <c r="F552" s="483"/>
      <c r="G552" s="484"/>
    </row>
    <row r="553" spans="1:7" ht="30" hidden="1">
      <c r="A553" s="476" t="s">
        <v>1645</v>
      </c>
      <c r="B553" s="477"/>
      <c r="C553" s="478"/>
      <c r="D553" s="478"/>
      <c r="E553" s="475" t="s">
        <v>1625</v>
      </c>
      <c r="F553" s="570" t="str">
        <f>"昨年12月就業者(Q"&amp;$B$231&amp;"=1-6)"</f>
        <v>昨年12月就業者(Q17=1-6)</v>
      </c>
      <c r="G553" s="571"/>
    </row>
    <row r="554" spans="1:7" ht="45" hidden="1">
      <c r="A554" s="476"/>
      <c r="B554" s="477"/>
      <c r="C554" s="478"/>
      <c r="D554" s="478"/>
      <c r="E554" s="481" t="s">
        <v>1664</v>
      </c>
      <c r="F554" s="479"/>
      <c r="G554" s="480"/>
    </row>
    <row r="555" spans="1:7" hidden="1">
      <c r="A555" s="476"/>
      <c r="B555" s="477"/>
      <c r="C555" s="478"/>
      <c r="D555" s="478"/>
      <c r="E555" s="482" t="s">
        <v>1614</v>
      </c>
      <c r="F555" s="479"/>
      <c r="G555" s="480"/>
    </row>
    <row r="556" spans="1:7" hidden="1">
      <c r="A556" s="476"/>
      <c r="B556" s="477"/>
      <c r="C556" s="478"/>
      <c r="D556" s="478" t="s">
        <v>171</v>
      </c>
      <c r="E556" s="475" t="s">
        <v>1353</v>
      </c>
      <c r="F556" s="483"/>
      <c r="G556" s="484"/>
    </row>
    <row r="557" spans="1:7" hidden="1">
      <c r="A557" s="476"/>
      <c r="B557" s="477"/>
      <c r="C557" s="478"/>
      <c r="D557" s="478" t="s">
        <v>172</v>
      </c>
      <c r="E557" s="475" t="s">
        <v>1354</v>
      </c>
      <c r="F557" s="483"/>
      <c r="G557" s="484"/>
    </row>
    <row r="558" spans="1:7" ht="45">
      <c r="A558" s="7" t="s">
        <v>154</v>
      </c>
      <c r="B558" s="26">
        <f>B524+2</f>
        <v>51</v>
      </c>
      <c r="C558" s="22"/>
      <c r="D558" s="22"/>
      <c r="E558" s="13" t="s">
        <v>271</v>
      </c>
      <c r="F558" s="562" t="s">
        <v>261</v>
      </c>
      <c r="G558" s="563"/>
    </row>
    <row r="559" spans="1:7">
      <c r="A559" s="7"/>
      <c r="B559" s="27"/>
      <c r="C559" s="5"/>
      <c r="D559" s="5"/>
      <c r="E559" s="4" t="s">
        <v>0</v>
      </c>
      <c r="F559" s="417"/>
      <c r="G559" s="418"/>
    </row>
    <row r="560" spans="1:7" ht="30">
      <c r="A560" s="7"/>
      <c r="B560" s="27"/>
      <c r="C560" s="5"/>
      <c r="D560" s="5"/>
      <c r="E560" s="4" t="s">
        <v>259</v>
      </c>
      <c r="F560" s="417"/>
      <c r="G560" s="418"/>
    </row>
    <row r="561" spans="1:7">
      <c r="A561" s="7"/>
      <c r="B561" s="27"/>
      <c r="C561" s="5"/>
      <c r="D561" s="61" t="s">
        <v>33</v>
      </c>
      <c r="E561" s="2" t="s">
        <v>260</v>
      </c>
      <c r="F561" s="560" t="str">
        <f>"Q"&amp;B65&amp;"=9-15"</f>
        <v>Q5=9-15</v>
      </c>
      <c r="G561" s="561"/>
    </row>
    <row r="562" spans="1:7" s="63" customFormat="1">
      <c r="A562" s="7"/>
      <c r="B562" s="60"/>
      <c r="C562" s="61"/>
      <c r="D562" s="5" t="s">
        <v>34</v>
      </c>
      <c r="E562" s="62" t="s">
        <v>251</v>
      </c>
      <c r="F562" s="427"/>
      <c r="G562" s="428"/>
    </row>
    <row r="563" spans="1:7">
      <c r="A563" s="7"/>
      <c r="B563" s="27"/>
      <c r="C563" s="5"/>
      <c r="D563" s="61" t="s">
        <v>14</v>
      </c>
      <c r="E563" s="2" t="s">
        <v>175</v>
      </c>
      <c r="F563" s="415"/>
      <c r="G563" s="416"/>
    </row>
    <row r="564" spans="1:7">
      <c r="A564" s="7"/>
      <c r="B564" s="27"/>
      <c r="C564" s="5"/>
      <c r="D564" s="5" t="s">
        <v>15</v>
      </c>
      <c r="E564" s="2" t="s">
        <v>216</v>
      </c>
      <c r="F564" s="415"/>
      <c r="G564" s="416"/>
    </row>
    <row r="565" spans="1:7">
      <c r="A565" s="7"/>
      <c r="B565" s="27"/>
      <c r="C565" s="5"/>
      <c r="D565" s="61" t="s">
        <v>16</v>
      </c>
      <c r="E565" s="2" t="s">
        <v>217</v>
      </c>
      <c r="F565" s="415"/>
      <c r="G565" s="416"/>
    </row>
    <row r="566" spans="1:7">
      <c r="A566" s="7"/>
      <c r="B566" s="27"/>
      <c r="C566" s="5"/>
      <c r="D566" s="5" t="s">
        <v>17</v>
      </c>
      <c r="E566" s="2" t="s">
        <v>218</v>
      </c>
      <c r="F566" s="415"/>
      <c r="G566" s="416"/>
    </row>
    <row r="567" spans="1:7">
      <c r="A567" s="7"/>
      <c r="B567" s="27"/>
      <c r="C567" s="5"/>
      <c r="D567" s="61" t="s">
        <v>18</v>
      </c>
      <c r="E567" s="2" t="s">
        <v>219</v>
      </c>
      <c r="F567" s="415"/>
      <c r="G567" s="416"/>
    </row>
    <row r="568" spans="1:7">
      <c r="A568" s="7"/>
      <c r="B568" s="27"/>
      <c r="C568" s="5"/>
      <c r="D568" s="5" t="s">
        <v>19</v>
      </c>
      <c r="E568" s="2" t="s">
        <v>290</v>
      </c>
      <c r="F568" s="415"/>
      <c r="G568" s="416"/>
    </row>
    <row r="569" spans="1:7">
      <c r="A569" s="7"/>
      <c r="B569" s="27"/>
      <c r="C569" s="5"/>
      <c r="D569" s="61" t="s">
        <v>20</v>
      </c>
      <c r="E569" s="2" t="s">
        <v>286</v>
      </c>
      <c r="F569" s="415"/>
      <c r="G569" s="416"/>
    </row>
    <row r="570" spans="1:7">
      <c r="A570" s="7"/>
      <c r="B570" s="27"/>
      <c r="C570" s="5"/>
      <c r="D570" s="5"/>
      <c r="E570" s="2"/>
      <c r="F570" s="415"/>
      <c r="G570" s="416"/>
    </row>
    <row r="571" spans="1:7">
      <c r="A571" s="7"/>
      <c r="B571" s="27"/>
      <c r="C571" s="5"/>
      <c r="D571" s="61"/>
      <c r="E571" s="2"/>
      <c r="F571" s="415"/>
      <c r="G571" s="416"/>
    </row>
    <row r="572" spans="1:7">
      <c r="A572" s="7"/>
      <c r="B572" s="27"/>
      <c r="C572" s="5"/>
      <c r="D572" s="5"/>
      <c r="E572" s="2"/>
      <c r="F572" s="415"/>
      <c r="G572" s="416"/>
    </row>
    <row r="573" spans="1:7">
      <c r="A573" s="7"/>
      <c r="B573" s="27"/>
      <c r="C573" s="5"/>
      <c r="D573" s="61"/>
      <c r="E573" s="2"/>
      <c r="F573" s="415"/>
      <c r="G573" s="416"/>
    </row>
    <row r="574" spans="1:7">
      <c r="A574" s="7"/>
      <c r="B574" s="27"/>
      <c r="C574" s="5"/>
      <c r="D574" s="5"/>
      <c r="E574" s="2"/>
      <c r="F574" s="415"/>
      <c r="G574" s="416"/>
    </row>
    <row r="575" spans="1:7" ht="24.75">
      <c r="A575" s="243" t="s">
        <v>1367</v>
      </c>
      <c r="B575" s="245"/>
      <c r="C575" s="246"/>
      <c r="D575" s="246"/>
      <c r="E575" s="244"/>
      <c r="F575" s="419"/>
      <c r="G575" s="420"/>
    </row>
    <row r="576" spans="1:7">
      <c r="A576" s="7"/>
      <c r="B576" s="28"/>
      <c r="C576" s="14"/>
      <c r="D576" s="14"/>
      <c r="E576" s="15" t="s">
        <v>1680</v>
      </c>
      <c r="F576" s="421"/>
      <c r="G576" s="422"/>
    </row>
    <row r="577" spans="1:7">
      <c r="A577" s="7"/>
      <c r="B577" s="28"/>
      <c r="C577" s="14"/>
      <c r="D577" s="14"/>
      <c r="E577" s="15" t="s">
        <v>1681</v>
      </c>
      <c r="F577" s="421"/>
      <c r="G577" s="422"/>
    </row>
    <row r="578" spans="1:7">
      <c r="A578" s="7" t="s">
        <v>154</v>
      </c>
      <c r="B578" s="26">
        <f>B558+1</f>
        <v>52</v>
      </c>
      <c r="C578" s="22"/>
      <c r="D578" s="22"/>
      <c r="E578" s="13" t="s">
        <v>1682</v>
      </c>
      <c r="F578" s="562" t="s">
        <v>1422</v>
      </c>
      <c r="G578" s="563"/>
    </row>
    <row r="579" spans="1:7">
      <c r="A579" s="7"/>
      <c r="B579" s="27"/>
      <c r="C579" s="5"/>
      <c r="D579" s="5"/>
      <c r="E579" s="12" t="s">
        <v>0</v>
      </c>
      <c r="F579" s="417"/>
      <c r="G579" s="418"/>
    </row>
    <row r="580" spans="1:7">
      <c r="A580" s="7"/>
      <c r="B580" s="27"/>
      <c r="C580" s="5"/>
      <c r="D580" s="5" t="s">
        <v>33</v>
      </c>
      <c r="E580" s="2" t="s">
        <v>363</v>
      </c>
      <c r="F580" s="415"/>
      <c r="G580" s="416"/>
    </row>
    <row r="581" spans="1:7">
      <c r="A581" s="7"/>
      <c r="B581" s="27"/>
      <c r="C581" s="5"/>
      <c r="D581" s="5" t="s">
        <v>34</v>
      </c>
      <c r="E581" s="2" t="s">
        <v>369</v>
      </c>
      <c r="F581" s="415"/>
      <c r="G581" s="416"/>
    </row>
    <row r="582" spans="1:7">
      <c r="A582" s="7"/>
      <c r="B582" s="27"/>
      <c r="C582" s="5"/>
      <c r="D582" s="5" t="s">
        <v>35</v>
      </c>
      <c r="E582" s="2" t="s">
        <v>370</v>
      </c>
      <c r="F582" s="415"/>
      <c r="G582" s="416"/>
    </row>
    <row r="583" spans="1:7">
      <c r="A583" s="7"/>
      <c r="B583" s="27"/>
      <c r="C583" s="5"/>
      <c r="D583" s="5" t="s">
        <v>36</v>
      </c>
      <c r="E583" s="2" t="s">
        <v>371</v>
      </c>
      <c r="F583" s="415"/>
      <c r="G583" s="416"/>
    </row>
    <row r="584" spans="1:7">
      <c r="A584" s="7"/>
      <c r="B584" s="27"/>
      <c r="C584" s="5"/>
      <c r="D584" s="5" t="s">
        <v>37</v>
      </c>
      <c r="E584" s="2" t="s">
        <v>364</v>
      </c>
      <c r="F584" s="415"/>
      <c r="G584" s="416"/>
    </row>
    <row r="585" spans="1:7" ht="30">
      <c r="A585" s="7" t="s">
        <v>154</v>
      </c>
      <c r="B585" s="26">
        <f>B578+1</f>
        <v>53</v>
      </c>
      <c r="C585" s="22"/>
      <c r="D585" s="22"/>
      <c r="E585" s="13" t="s">
        <v>1683</v>
      </c>
      <c r="F585" s="562" t="s">
        <v>262</v>
      </c>
      <c r="G585" s="563"/>
    </row>
    <row r="586" spans="1:7">
      <c r="A586" s="7"/>
      <c r="B586" s="27"/>
      <c r="C586" s="5"/>
      <c r="D586" s="5"/>
      <c r="E586" s="4" t="s">
        <v>0</v>
      </c>
      <c r="F586" s="417"/>
      <c r="G586" s="418"/>
    </row>
    <row r="587" spans="1:7">
      <c r="A587" s="7"/>
      <c r="B587" s="27"/>
      <c r="C587" s="5"/>
      <c r="D587" s="5" t="s">
        <v>33</v>
      </c>
      <c r="E587" s="2" t="s">
        <v>1113</v>
      </c>
      <c r="F587" s="415"/>
      <c r="G587" s="416"/>
    </row>
    <row r="588" spans="1:7">
      <c r="A588" s="7"/>
      <c r="B588" s="27"/>
      <c r="C588" s="5"/>
      <c r="D588" s="5" t="s">
        <v>34</v>
      </c>
      <c r="E588" s="2" t="s">
        <v>1114</v>
      </c>
      <c r="F588" s="415"/>
      <c r="G588" s="416"/>
    </row>
    <row r="589" spans="1:7">
      <c r="A589" s="7"/>
      <c r="B589" s="27"/>
      <c r="C589" s="5"/>
      <c r="D589" s="5" t="s">
        <v>14</v>
      </c>
      <c r="E589" s="2" t="s">
        <v>232</v>
      </c>
      <c r="F589" s="415"/>
      <c r="G589" s="416"/>
    </row>
    <row r="590" spans="1:7">
      <c r="A590" s="7"/>
      <c r="B590" s="27"/>
      <c r="C590" s="5"/>
      <c r="D590" s="5" t="s">
        <v>15</v>
      </c>
      <c r="E590" s="2" t="s">
        <v>1115</v>
      </c>
      <c r="F590" s="415"/>
      <c r="G590" s="416"/>
    </row>
    <row r="591" spans="1:7">
      <c r="A591" s="7"/>
      <c r="B591" s="27"/>
      <c r="C591" s="5"/>
      <c r="D591" s="5" t="s">
        <v>16</v>
      </c>
      <c r="E591" s="2" t="s">
        <v>1116</v>
      </c>
      <c r="F591" s="415"/>
      <c r="G591" s="416"/>
    </row>
    <row r="592" spans="1:7" ht="30">
      <c r="A592" s="7" t="s">
        <v>207</v>
      </c>
      <c r="B592" s="26">
        <f>B585+1</f>
        <v>54</v>
      </c>
      <c r="C592" s="22"/>
      <c r="D592" s="22"/>
      <c r="E592" s="24" t="s">
        <v>1684</v>
      </c>
      <c r="F592" s="562" t="s">
        <v>262</v>
      </c>
      <c r="G592" s="563"/>
    </row>
    <row r="593" spans="1:7">
      <c r="A593" s="7"/>
      <c r="B593" s="27"/>
      <c r="C593" s="5"/>
      <c r="D593" s="5"/>
      <c r="E593" s="12" t="s">
        <v>156</v>
      </c>
      <c r="F593" s="417"/>
      <c r="G593" s="418"/>
    </row>
    <row r="594" spans="1:7">
      <c r="A594" s="7"/>
      <c r="B594" s="27"/>
      <c r="C594" s="5"/>
      <c r="D594" s="5" t="s">
        <v>33</v>
      </c>
      <c r="E594" s="2" t="s">
        <v>1117</v>
      </c>
      <c r="F594" s="560" t="s">
        <v>1118</v>
      </c>
      <c r="G594" s="572"/>
    </row>
    <row r="595" spans="1:7">
      <c r="A595" s="7"/>
      <c r="B595" s="27"/>
      <c r="C595" s="5"/>
      <c r="D595" s="5" t="s">
        <v>34</v>
      </c>
      <c r="E595" s="2" t="s">
        <v>1119</v>
      </c>
      <c r="F595" s="560" t="s">
        <v>1120</v>
      </c>
      <c r="G595" s="572"/>
    </row>
    <row r="596" spans="1:7">
      <c r="A596" s="7"/>
      <c r="B596" s="27"/>
      <c r="C596" s="5"/>
      <c r="D596" s="5" t="s">
        <v>35</v>
      </c>
      <c r="E596" s="2" t="s">
        <v>1121</v>
      </c>
      <c r="F596" s="560" t="s">
        <v>1118</v>
      </c>
      <c r="G596" s="572"/>
    </row>
    <row r="597" spans="1:7">
      <c r="A597" s="7"/>
      <c r="B597" s="27"/>
      <c r="C597" s="5"/>
      <c r="D597" s="5" t="s">
        <v>36</v>
      </c>
      <c r="E597" s="2" t="s">
        <v>1122</v>
      </c>
      <c r="F597" s="560" t="s">
        <v>1120</v>
      </c>
      <c r="G597" s="572"/>
    </row>
    <row r="598" spans="1:7">
      <c r="A598" s="7"/>
      <c r="B598" s="27"/>
      <c r="C598" s="5"/>
      <c r="D598" s="5" t="s">
        <v>37</v>
      </c>
      <c r="E598" s="2" t="s">
        <v>1615</v>
      </c>
      <c r="F598" s="415"/>
      <c r="G598" s="416"/>
    </row>
    <row r="599" spans="1:7">
      <c r="A599" s="7"/>
      <c r="B599" s="27"/>
      <c r="C599" s="5"/>
      <c r="D599" s="5" t="s">
        <v>38</v>
      </c>
      <c r="E599" s="2" t="s">
        <v>1123</v>
      </c>
      <c r="F599" s="415"/>
      <c r="G599" s="416"/>
    </row>
    <row r="600" spans="1:7">
      <c r="A600" s="7"/>
      <c r="B600" s="27"/>
      <c r="C600" s="5"/>
      <c r="D600" s="5" t="s">
        <v>18</v>
      </c>
      <c r="E600" s="2" t="s">
        <v>1124</v>
      </c>
      <c r="F600" s="415"/>
      <c r="G600" s="416"/>
    </row>
    <row r="601" spans="1:7">
      <c r="A601" s="7"/>
      <c r="B601" s="27"/>
      <c r="C601" s="5"/>
      <c r="D601" s="5" t="s">
        <v>19</v>
      </c>
      <c r="E601" s="2" t="s">
        <v>1125</v>
      </c>
      <c r="F601" s="415"/>
      <c r="G601" s="416"/>
    </row>
    <row r="602" spans="1:7">
      <c r="A602" s="7"/>
      <c r="B602" s="27"/>
      <c r="C602" s="5"/>
      <c r="D602" s="5" t="s">
        <v>20</v>
      </c>
      <c r="E602" s="2" t="s">
        <v>1126</v>
      </c>
      <c r="F602" s="415"/>
      <c r="G602" s="416"/>
    </row>
    <row r="603" spans="1:7">
      <c r="A603" s="7"/>
      <c r="B603" s="27"/>
      <c r="C603" s="5"/>
      <c r="D603" s="5" t="s">
        <v>21</v>
      </c>
      <c r="E603" s="2" t="s">
        <v>1127</v>
      </c>
      <c r="F603" s="415"/>
      <c r="G603" s="416"/>
    </row>
    <row r="604" spans="1:7">
      <c r="A604" s="7"/>
      <c r="B604" s="27"/>
      <c r="C604" s="5"/>
      <c r="D604" s="5" t="s">
        <v>2000</v>
      </c>
      <c r="E604" s="2" t="s">
        <v>183</v>
      </c>
      <c r="F604" s="415"/>
      <c r="G604" s="416"/>
    </row>
    <row r="605" spans="1:7" ht="30">
      <c r="A605" s="7" t="s">
        <v>207</v>
      </c>
      <c r="B605" s="26">
        <f>B592+1</f>
        <v>55</v>
      </c>
      <c r="C605" s="22"/>
      <c r="D605" s="22"/>
      <c r="E605" s="24" t="s">
        <v>1684</v>
      </c>
      <c r="F605" s="562" t="s">
        <v>262</v>
      </c>
      <c r="G605" s="563"/>
    </row>
    <row r="606" spans="1:7">
      <c r="A606" s="7"/>
      <c r="B606" s="27"/>
      <c r="C606" s="5"/>
      <c r="D606" s="5"/>
      <c r="E606" s="12" t="s">
        <v>1777</v>
      </c>
      <c r="F606" s="417"/>
      <c r="G606" s="418"/>
    </row>
    <row r="607" spans="1:7">
      <c r="A607" s="7"/>
      <c r="B607" s="27"/>
      <c r="C607" s="5"/>
      <c r="D607" s="5" t="s">
        <v>9</v>
      </c>
      <c r="E607" s="2" t="s">
        <v>2024</v>
      </c>
      <c r="F607" s="415"/>
      <c r="G607" s="416"/>
    </row>
    <row r="608" spans="1:7">
      <c r="A608" s="7"/>
      <c r="B608" s="27"/>
      <c r="C608" s="5"/>
      <c r="D608" s="5" t="s">
        <v>33</v>
      </c>
      <c r="E608" s="2" t="s">
        <v>1888</v>
      </c>
      <c r="F608" s="415"/>
      <c r="G608" s="416"/>
    </row>
    <row r="609" spans="1:7">
      <c r="A609" s="7"/>
      <c r="B609" s="27"/>
      <c r="C609" s="5"/>
      <c r="D609" s="5" t="s">
        <v>34</v>
      </c>
      <c r="E609" s="2" t="s">
        <v>1907</v>
      </c>
      <c r="F609" s="415"/>
      <c r="G609" s="416"/>
    </row>
    <row r="610" spans="1:7" ht="30">
      <c r="A610" s="7"/>
      <c r="B610" s="27"/>
      <c r="C610" s="5"/>
      <c r="D610" s="5"/>
      <c r="E610" s="2" t="s">
        <v>1622</v>
      </c>
      <c r="F610" s="415"/>
      <c r="G610" s="416"/>
    </row>
    <row r="611" spans="1:7">
      <c r="A611" s="7"/>
      <c r="B611" s="27"/>
      <c r="C611" s="5"/>
      <c r="D611" s="5" t="s">
        <v>14</v>
      </c>
      <c r="E611" s="2" t="s">
        <v>1889</v>
      </c>
      <c r="F611" s="415"/>
      <c r="G611" s="416"/>
    </row>
    <row r="612" spans="1:7">
      <c r="A612" s="7"/>
      <c r="B612" s="27"/>
      <c r="C612" s="5"/>
      <c r="D612" s="5" t="s">
        <v>15</v>
      </c>
      <c r="E612" s="2" t="s">
        <v>1890</v>
      </c>
      <c r="F612" s="415"/>
      <c r="G612" s="416"/>
    </row>
    <row r="613" spans="1:7" ht="30">
      <c r="A613" s="7"/>
      <c r="B613" s="27"/>
      <c r="C613" s="5"/>
      <c r="D613" s="5"/>
      <c r="E613" s="2" t="s">
        <v>1623</v>
      </c>
      <c r="F613" s="415"/>
      <c r="G613" s="416"/>
    </row>
    <row r="614" spans="1:7">
      <c r="A614" s="7"/>
      <c r="B614" s="27"/>
      <c r="C614" s="5"/>
      <c r="D614" s="5" t="s">
        <v>9</v>
      </c>
      <c r="E614" s="2" t="s">
        <v>2025</v>
      </c>
      <c r="F614" s="415"/>
      <c r="G614" s="416"/>
    </row>
    <row r="615" spans="1:7" s="489" customFormat="1">
      <c r="A615" s="490"/>
      <c r="B615" s="487"/>
      <c r="C615" s="488"/>
      <c r="D615" s="5" t="s">
        <v>1778</v>
      </c>
      <c r="E615" s="21" t="s">
        <v>1887</v>
      </c>
      <c r="F615" s="415"/>
      <c r="G615" s="416"/>
    </row>
    <row r="616" spans="1:7" s="489" customFormat="1">
      <c r="A616" s="490"/>
      <c r="B616" s="487"/>
      <c r="C616" s="488"/>
      <c r="D616" s="5" t="s">
        <v>1779</v>
      </c>
      <c r="E616" s="21" t="s">
        <v>1891</v>
      </c>
      <c r="F616" s="415"/>
      <c r="G616" s="416"/>
    </row>
    <row r="617" spans="1:7" s="489" customFormat="1">
      <c r="A617" s="490"/>
      <c r="B617" s="487"/>
      <c r="C617" s="488"/>
      <c r="D617" s="5" t="s">
        <v>1780</v>
      </c>
      <c r="E617" s="21" t="s">
        <v>1892</v>
      </c>
      <c r="F617" s="415"/>
      <c r="G617" s="416"/>
    </row>
    <row r="618" spans="1:7" s="489" customFormat="1">
      <c r="A618" s="490"/>
      <c r="B618" s="487"/>
      <c r="C618" s="488"/>
      <c r="D618" s="5" t="s">
        <v>1781</v>
      </c>
      <c r="E618" s="21" t="s">
        <v>1893</v>
      </c>
      <c r="F618" s="415"/>
      <c r="G618" s="416"/>
    </row>
    <row r="619" spans="1:7">
      <c r="A619" s="7"/>
      <c r="B619" s="27"/>
      <c r="C619" s="5"/>
      <c r="D619" s="5" t="s">
        <v>9</v>
      </c>
      <c r="E619" s="2"/>
      <c r="F619" s="415"/>
      <c r="G619" s="416"/>
    </row>
    <row r="620" spans="1:7">
      <c r="A620" s="7"/>
      <c r="B620" s="27"/>
      <c r="C620" s="5"/>
      <c r="D620" s="5" t="s">
        <v>1782</v>
      </c>
      <c r="E620" s="2" t="s">
        <v>1894</v>
      </c>
      <c r="F620" s="415"/>
      <c r="G620" s="416"/>
    </row>
    <row r="621" spans="1:7" ht="30">
      <c r="A621" s="7" t="s">
        <v>207</v>
      </c>
      <c r="B621" s="26">
        <f>B605+1</f>
        <v>56</v>
      </c>
      <c r="C621" s="22"/>
      <c r="D621" s="22"/>
      <c r="E621" s="24" t="s">
        <v>1684</v>
      </c>
      <c r="F621" s="562" t="s">
        <v>262</v>
      </c>
      <c r="G621" s="563"/>
    </row>
    <row r="622" spans="1:7">
      <c r="A622" s="7"/>
      <c r="B622" s="27"/>
      <c r="C622" s="5"/>
      <c r="D622" s="5"/>
      <c r="E622" s="12" t="s">
        <v>156</v>
      </c>
      <c r="F622" s="417"/>
      <c r="G622" s="418"/>
    </row>
    <row r="623" spans="1:7">
      <c r="A623" s="7"/>
      <c r="B623" s="27"/>
      <c r="C623" s="5"/>
      <c r="D623" s="5" t="s">
        <v>1783</v>
      </c>
      <c r="E623" s="2" t="s">
        <v>2037</v>
      </c>
      <c r="F623" s="415"/>
      <c r="G623" s="416"/>
    </row>
    <row r="624" spans="1:7">
      <c r="A624" s="7"/>
      <c r="B624" s="27"/>
      <c r="C624" s="5"/>
      <c r="D624" s="5" t="s">
        <v>1784</v>
      </c>
      <c r="E624" s="2" t="s">
        <v>2038</v>
      </c>
      <c r="F624" s="415"/>
      <c r="G624" s="416"/>
    </row>
    <row r="625" spans="1:7">
      <c r="A625" s="7"/>
      <c r="B625" s="27"/>
      <c r="C625" s="5"/>
      <c r="D625" s="5" t="s">
        <v>1785</v>
      </c>
      <c r="E625" s="2" t="s">
        <v>222</v>
      </c>
      <c r="F625" s="415"/>
      <c r="G625" s="416"/>
    </row>
    <row r="626" spans="1:7">
      <c r="A626" s="7"/>
      <c r="B626" s="27"/>
      <c r="C626" s="5"/>
      <c r="D626" s="5" t="s">
        <v>1786</v>
      </c>
      <c r="E626" s="2" t="s">
        <v>291</v>
      </c>
      <c r="F626" s="415"/>
      <c r="G626" s="416"/>
    </row>
    <row r="627" spans="1:7">
      <c r="A627" s="7"/>
      <c r="B627" s="27"/>
      <c r="C627" s="5"/>
      <c r="D627" s="5" t="s">
        <v>1778</v>
      </c>
      <c r="E627" s="2" t="s">
        <v>226</v>
      </c>
      <c r="F627" s="415"/>
      <c r="G627" s="416"/>
    </row>
    <row r="628" spans="1:7">
      <c r="A628" s="7"/>
      <c r="B628" s="27"/>
      <c r="C628" s="5"/>
      <c r="D628" s="5" t="s">
        <v>1779</v>
      </c>
      <c r="E628" s="2" t="s">
        <v>227</v>
      </c>
      <c r="F628" s="415"/>
      <c r="G628" s="416"/>
    </row>
    <row r="629" spans="1:7">
      <c r="A629" s="7"/>
      <c r="B629" s="27"/>
      <c r="C629" s="5"/>
      <c r="D629" s="5" t="s">
        <v>1780</v>
      </c>
      <c r="E629" s="2" t="s">
        <v>252</v>
      </c>
      <c r="F629" s="415"/>
      <c r="G629" s="416"/>
    </row>
    <row r="630" spans="1:7">
      <c r="A630" s="7"/>
      <c r="B630" s="27"/>
      <c r="C630" s="5"/>
      <c r="D630" s="5" t="s">
        <v>1781</v>
      </c>
      <c r="E630" s="2" t="s">
        <v>235</v>
      </c>
      <c r="F630" s="415"/>
      <c r="G630" s="416"/>
    </row>
    <row r="631" spans="1:7">
      <c r="A631" s="7"/>
      <c r="B631" s="27"/>
      <c r="C631" s="5"/>
      <c r="D631" s="5" t="s">
        <v>1782</v>
      </c>
      <c r="E631" s="2" t="s">
        <v>183</v>
      </c>
      <c r="F631" s="415"/>
      <c r="G631" s="416"/>
    </row>
    <row r="632" spans="1:7" ht="30">
      <c r="A632" s="7" t="s">
        <v>207</v>
      </c>
      <c r="B632" s="26">
        <f>B621+1</f>
        <v>57</v>
      </c>
      <c r="C632" s="22"/>
      <c r="D632" s="22"/>
      <c r="E632" s="13" t="s">
        <v>1685</v>
      </c>
      <c r="F632" s="562" t="s">
        <v>262</v>
      </c>
      <c r="G632" s="563"/>
    </row>
    <row r="633" spans="1:7">
      <c r="A633" s="7"/>
      <c r="B633" s="27"/>
      <c r="C633" s="5"/>
      <c r="D633" s="5"/>
      <c r="E633" s="12" t="s">
        <v>156</v>
      </c>
      <c r="F633" s="417"/>
      <c r="G633" s="418"/>
    </row>
    <row r="634" spans="1:7">
      <c r="A634" s="7"/>
      <c r="B634" s="27"/>
      <c r="C634" s="5"/>
      <c r="D634" s="5" t="s">
        <v>33</v>
      </c>
      <c r="E634" s="2" t="s">
        <v>1128</v>
      </c>
      <c r="F634" s="415"/>
      <c r="G634" s="416"/>
    </row>
    <row r="635" spans="1:7">
      <c r="A635" s="7"/>
      <c r="B635" s="27"/>
      <c r="C635" s="5"/>
      <c r="D635" s="5" t="s">
        <v>34</v>
      </c>
      <c r="E635" s="2" t="s">
        <v>1129</v>
      </c>
      <c r="F635" s="415"/>
      <c r="G635" s="416"/>
    </row>
    <row r="636" spans="1:7">
      <c r="A636" s="7"/>
      <c r="B636" s="27"/>
      <c r="C636" s="5"/>
      <c r="D636" s="5" t="s">
        <v>35</v>
      </c>
      <c r="E636" s="2" t="s">
        <v>1130</v>
      </c>
      <c r="F636" s="415"/>
      <c r="G636" s="416"/>
    </row>
    <row r="637" spans="1:7">
      <c r="A637" s="7"/>
      <c r="B637" s="27"/>
      <c r="C637" s="5"/>
      <c r="D637" s="5" t="s">
        <v>15</v>
      </c>
      <c r="E637" s="2" t="s">
        <v>1131</v>
      </c>
      <c r="F637" s="415"/>
      <c r="G637" s="416"/>
    </row>
    <row r="638" spans="1:7">
      <c r="A638" s="7"/>
      <c r="B638" s="27"/>
      <c r="C638" s="5"/>
      <c r="D638" s="5" t="s">
        <v>16</v>
      </c>
      <c r="E638" s="2" t="s">
        <v>1132</v>
      </c>
      <c r="F638" s="415"/>
      <c r="G638" s="416"/>
    </row>
    <row r="639" spans="1:7">
      <c r="A639" s="7"/>
      <c r="B639" s="27"/>
      <c r="C639" s="5"/>
      <c r="D639" s="5" t="s">
        <v>17</v>
      </c>
      <c r="E639" s="2" t="s">
        <v>1133</v>
      </c>
      <c r="F639" s="415"/>
      <c r="G639" s="416"/>
    </row>
    <row r="640" spans="1:7">
      <c r="A640" s="7"/>
      <c r="B640" s="27"/>
      <c r="C640" s="5"/>
      <c r="D640" s="5" t="s">
        <v>18</v>
      </c>
      <c r="E640" s="2" t="s">
        <v>1134</v>
      </c>
      <c r="F640" s="415"/>
      <c r="G640" s="416"/>
    </row>
    <row r="641" spans="1:7">
      <c r="A641" s="7"/>
      <c r="B641" s="27"/>
      <c r="C641" s="5"/>
      <c r="D641" s="5" t="s">
        <v>19</v>
      </c>
      <c r="E641" s="2" t="s">
        <v>1135</v>
      </c>
      <c r="F641" s="415"/>
      <c r="G641" s="416"/>
    </row>
    <row r="642" spans="1:7" ht="97.5" customHeight="1">
      <c r="A642" s="7" t="s">
        <v>154</v>
      </c>
      <c r="B642" s="26">
        <f>B632+1</f>
        <v>58</v>
      </c>
      <c r="C642" s="22"/>
      <c r="D642" s="22"/>
      <c r="E642" s="24" t="s">
        <v>1686</v>
      </c>
      <c r="F642" s="562" t="str">
        <f>"昨年1年間少しでも働いた人（休んでいた含む）("&amp;$B$187&amp;","&amp;$B$202&amp;","&amp;$B$217&amp;"いずれかの月=1-4 or Q"&amp;$B$231&amp;"=1-6)"</f>
        <v>昨年1年間少しでも働いた人（休んでいた含む）(Q16-1,Q16-2,Q16-3いずれかの月=1-4 or Q17=1-6)</v>
      </c>
      <c r="G642" s="563"/>
    </row>
    <row r="643" spans="1:7">
      <c r="A643" s="7"/>
      <c r="B643" s="27"/>
      <c r="C643" s="5"/>
      <c r="D643" s="5"/>
      <c r="E643" s="12" t="s">
        <v>157</v>
      </c>
      <c r="F643" s="417"/>
      <c r="G643" s="418"/>
    </row>
    <row r="644" spans="1:7">
      <c r="A644" s="7"/>
      <c r="B644" s="27"/>
      <c r="C644" s="5"/>
      <c r="D644" s="5" t="s">
        <v>33</v>
      </c>
      <c r="E644" s="2" t="s">
        <v>192</v>
      </c>
      <c r="F644" s="415"/>
      <c r="G644" s="416"/>
    </row>
    <row r="645" spans="1:7">
      <c r="A645" s="7"/>
      <c r="B645" s="27"/>
      <c r="C645" s="5"/>
      <c r="D645" s="5" t="s">
        <v>34</v>
      </c>
      <c r="E645" s="2" t="s">
        <v>193</v>
      </c>
      <c r="F645" s="415"/>
      <c r="G645" s="416"/>
    </row>
    <row r="646" spans="1:7">
      <c r="A646" s="7"/>
      <c r="B646" s="27"/>
      <c r="C646" s="5"/>
      <c r="D646" s="5" t="s">
        <v>35</v>
      </c>
      <c r="E646" s="2" t="s">
        <v>1136</v>
      </c>
      <c r="F646" s="415"/>
      <c r="G646" s="416"/>
    </row>
    <row r="647" spans="1:7">
      <c r="A647" s="7"/>
      <c r="B647" s="27"/>
      <c r="C647" s="5"/>
      <c r="D647" s="5" t="s">
        <v>15</v>
      </c>
      <c r="E647" s="2" t="s">
        <v>194</v>
      </c>
      <c r="F647" s="415"/>
      <c r="G647" s="416"/>
    </row>
    <row r="648" spans="1:7">
      <c r="A648" s="7"/>
      <c r="B648" s="27"/>
      <c r="C648" s="5"/>
      <c r="D648" s="5" t="s">
        <v>16</v>
      </c>
      <c r="E648" s="2" t="s">
        <v>256</v>
      </c>
      <c r="F648" s="415"/>
      <c r="G648" s="416"/>
    </row>
    <row r="649" spans="1:7" ht="100.5" customHeight="1">
      <c r="A649" s="7" t="s">
        <v>154</v>
      </c>
      <c r="B649" s="26">
        <f>B642+1</f>
        <v>59</v>
      </c>
      <c r="C649" s="22"/>
      <c r="D649" s="22"/>
      <c r="E649" s="24" t="s">
        <v>1687</v>
      </c>
      <c r="F649" s="562" t="str">
        <f>"昨年1年間少しでも働いた人（休んでいた含む）("&amp;$B$187&amp;","&amp;$B$202&amp;","&amp;$B$217&amp;"いずれかの月=1-4 or Q"&amp;$B$231&amp;"=1-6)"</f>
        <v>昨年1年間少しでも働いた人（休んでいた含む）(Q16-1,Q16-2,Q16-3いずれかの月=1-4 or Q17=1-6)</v>
      </c>
      <c r="G649" s="563"/>
    </row>
    <row r="650" spans="1:7">
      <c r="A650" s="7"/>
      <c r="B650" s="27"/>
      <c r="C650" s="5"/>
      <c r="D650" s="5"/>
      <c r="E650" s="12" t="s">
        <v>157</v>
      </c>
      <c r="F650" s="417"/>
      <c r="G650" s="418"/>
    </row>
    <row r="651" spans="1:7" ht="30">
      <c r="A651" s="7"/>
      <c r="B651" s="27"/>
      <c r="C651" s="5"/>
      <c r="D651" s="5"/>
      <c r="E651" s="4" t="s">
        <v>1137</v>
      </c>
      <c r="F651" s="417"/>
      <c r="G651" s="418"/>
    </row>
    <row r="652" spans="1:7">
      <c r="A652" s="7"/>
      <c r="B652" s="27"/>
      <c r="C652" s="5"/>
      <c r="D652" s="5" t="s">
        <v>33</v>
      </c>
      <c r="E652" s="2" t="s">
        <v>1138</v>
      </c>
      <c r="F652" s="409"/>
      <c r="G652" s="410"/>
    </row>
    <row r="653" spans="1:7">
      <c r="A653" s="7"/>
      <c r="B653" s="27"/>
      <c r="C653" s="5"/>
      <c r="D653" s="5" t="s">
        <v>34</v>
      </c>
      <c r="E653" s="2" t="s">
        <v>1139</v>
      </c>
      <c r="F653" s="409"/>
      <c r="G653" s="410"/>
    </row>
    <row r="654" spans="1:7">
      <c r="A654" s="7"/>
      <c r="B654" s="27"/>
      <c r="C654" s="5"/>
      <c r="D654" s="5" t="s">
        <v>14</v>
      </c>
      <c r="E654" s="2" t="s">
        <v>1140</v>
      </c>
      <c r="F654" s="409"/>
      <c r="G654" s="410"/>
    </row>
    <row r="655" spans="1:7">
      <c r="A655" s="7"/>
      <c r="B655" s="27"/>
      <c r="C655" s="5"/>
      <c r="D655" s="5" t="s">
        <v>15</v>
      </c>
      <c r="E655" s="2" t="s">
        <v>1141</v>
      </c>
      <c r="F655" s="409"/>
      <c r="G655" s="410"/>
    </row>
    <row r="656" spans="1:7">
      <c r="A656" s="7"/>
      <c r="B656" s="27"/>
      <c r="C656" s="5"/>
      <c r="D656" s="5" t="s">
        <v>16</v>
      </c>
      <c r="E656" s="2" t="s">
        <v>1142</v>
      </c>
      <c r="F656" s="409"/>
      <c r="G656" s="410"/>
    </row>
    <row r="657" spans="1:7">
      <c r="A657" s="7"/>
      <c r="B657" s="27"/>
      <c r="C657" s="5"/>
      <c r="D657" s="5" t="s">
        <v>17</v>
      </c>
      <c r="E657" s="2" t="s">
        <v>1143</v>
      </c>
      <c r="F657" s="409"/>
      <c r="G657" s="410"/>
    </row>
    <row r="658" spans="1:7" ht="30">
      <c r="A658" s="7" t="s">
        <v>155</v>
      </c>
      <c r="B658" s="26">
        <f>B649+1</f>
        <v>60</v>
      </c>
      <c r="C658" s="22"/>
      <c r="D658" s="22"/>
      <c r="E658" s="24" t="s">
        <v>1688</v>
      </c>
      <c r="F658" s="562" t="s">
        <v>262</v>
      </c>
      <c r="G658" s="563"/>
    </row>
    <row r="659" spans="1:7">
      <c r="A659" s="7"/>
      <c r="B659" s="27"/>
      <c r="C659" s="5"/>
      <c r="D659" s="5"/>
      <c r="E659" s="12" t="s">
        <v>0</v>
      </c>
      <c r="F659" s="417"/>
      <c r="G659" s="418"/>
    </row>
    <row r="660" spans="1:7">
      <c r="A660" s="7"/>
      <c r="B660" s="27"/>
      <c r="C660" s="5" t="s">
        <v>174</v>
      </c>
      <c r="D660" s="5" t="s">
        <v>32</v>
      </c>
      <c r="E660" s="2" t="s">
        <v>1144</v>
      </c>
      <c r="F660" s="415"/>
      <c r="G660" s="416"/>
    </row>
    <row r="661" spans="1:7">
      <c r="A661" s="7"/>
      <c r="B661" s="27"/>
      <c r="C661" s="5" t="s">
        <v>174</v>
      </c>
      <c r="D661" s="5" t="s">
        <v>153</v>
      </c>
      <c r="E661" s="2" t="s">
        <v>1145</v>
      </c>
      <c r="F661" s="415"/>
      <c r="G661" s="416"/>
    </row>
    <row r="662" spans="1:7">
      <c r="A662" s="7"/>
      <c r="B662" s="27"/>
      <c r="C662" s="5" t="s">
        <v>174</v>
      </c>
      <c r="D662" s="5" t="s">
        <v>11</v>
      </c>
      <c r="E662" s="2" t="s">
        <v>1146</v>
      </c>
      <c r="F662" s="415"/>
      <c r="G662" s="416"/>
    </row>
    <row r="663" spans="1:7">
      <c r="A663" s="7"/>
      <c r="B663" s="27"/>
      <c r="C663" s="5" t="s">
        <v>174</v>
      </c>
      <c r="D663" s="5" t="s">
        <v>12</v>
      </c>
      <c r="E663" s="2" t="s">
        <v>1147</v>
      </c>
      <c r="F663" s="415"/>
      <c r="G663" s="416"/>
    </row>
    <row r="664" spans="1:7">
      <c r="A664" s="7"/>
      <c r="B664" s="27"/>
      <c r="C664" s="5" t="s">
        <v>174</v>
      </c>
      <c r="D664" s="5" t="s">
        <v>42</v>
      </c>
      <c r="E664" s="2" t="s">
        <v>1148</v>
      </c>
      <c r="F664" s="415"/>
      <c r="G664" s="416"/>
    </row>
    <row r="665" spans="1:7">
      <c r="A665" s="7"/>
      <c r="B665" s="27"/>
      <c r="C665" s="5" t="s">
        <v>174</v>
      </c>
      <c r="D665" s="5" t="s">
        <v>43</v>
      </c>
      <c r="E665" s="2" t="s">
        <v>1149</v>
      </c>
      <c r="F665" s="415"/>
      <c r="G665" s="416"/>
    </row>
    <row r="666" spans="1:7">
      <c r="A666" s="7"/>
      <c r="B666" s="27"/>
      <c r="C666" s="5" t="s">
        <v>174</v>
      </c>
      <c r="D666" s="5" t="s">
        <v>334</v>
      </c>
      <c r="E666" s="2" t="s">
        <v>1150</v>
      </c>
      <c r="F666" s="415"/>
      <c r="G666" s="416"/>
    </row>
    <row r="667" spans="1:7">
      <c r="A667" s="7"/>
      <c r="B667" s="27"/>
      <c r="C667" s="5" t="s">
        <v>174</v>
      </c>
      <c r="D667" s="5" t="s">
        <v>336</v>
      </c>
      <c r="E667" s="2" t="s">
        <v>1151</v>
      </c>
      <c r="F667" s="415"/>
      <c r="G667" s="416"/>
    </row>
    <row r="668" spans="1:7">
      <c r="A668" s="7"/>
      <c r="B668" s="27"/>
      <c r="C668" s="5"/>
      <c r="D668" s="5" t="s">
        <v>33</v>
      </c>
      <c r="E668" s="2" t="s">
        <v>1152</v>
      </c>
      <c r="F668" s="415"/>
      <c r="G668" s="416"/>
    </row>
    <row r="669" spans="1:7">
      <c r="A669" s="7"/>
      <c r="B669" s="27"/>
      <c r="C669" s="5"/>
      <c r="D669" s="5" t="s">
        <v>34</v>
      </c>
      <c r="E669" s="2" t="s">
        <v>1153</v>
      </c>
      <c r="F669" s="415"/>
      <c r="G669" s="416"/>
    </row>
    <row r="670" spans="1:7">
      <c r="A670" s="7"/>
      <c r="B670" s="27"/>
      <c r="C670" s="5"/>
      <c r="D670" s="5" t="s">
        <v>35</v>
      </c>
      <c r="E670" s="2" t="s">
        <v>1154</v>
      </c>
      <c r="F670" s="415"/>
      <c r="G670" s="416"/>
    </row>
    <row r="671" spans="1:7">
      <c r="A671" s="7"/>
      <c r="B671" s="27"/>
      <c r="C671" s="5"/>
      <c r="D671" s="5" t="s">
        <v>36</v>
      </c>
      <c r="E671" s="2" t="s">
        <v>1155</v>
      </c>
      <c r="F671" s="415"/>
      <c r="G671" s="416"/>
    </row>
    <row r="672" spans="1:7">
      <c r="A672" s="7"/>
      <c r="B672" s="27"/>
      <c r="C672" s="5"/>
      <c r="D672" s="5" t="s">
        <v>37</v>
      </c>
      <c r="E672" s="2" t="s">
        <v>1156</v>
      </c>
      <c r="F672" s="415"/>
      <c r="G672" s="416"/>
    </row>
    <row r="673" spans="1:7">
      <c r="A673" s="7"/>
      <c r="B673" s="28"/>
      <c r="C673" s="14"/>
      <c r="D673" s="14"/>
      <c r="E673" s="15" t="s">
        <v>1689</v>
      </c>
      <c r="F673" s="421"/>
      <c r="G673" s="422"/>
    </row>
    <row r="674" spans="1:7" ht="30">
      <c r="A674" s="7" t="s">
        <v>207</v>
      </c>
      <c r="B674" s="26">
        <f>B658+1</f>
        <v>61</v>
      </c>
      <c r="C674" s="22"/>
      <c r="D674" s="22"/>
      <c r="E674" s="24" t="s">
        <v>1690</v>
      </c>
      <c r="F674" s="562" t="s">
        <v>262</v>
      </c>
      <c r="G674" s="563"/>
    </row>
    <row r="675" spans="1:7">
      <c r="A675" s="7"/>
      <c r="B675" s="27"/>
      <c r="C675" s="5"/>
      <c r="D675" s="5"/>
      <c r="E675" s="12" t="s">
        <v>980</v>
      </c>
      <c r="F675" s="417"/>
      <c r="G675" s="418"/>
    </row>
    <row r="676" spans="1:7">
      <c r="A676" s="7"/>
      <c r="B676" s="27"/>
      <c r="C676" s="5"/>
      <c r="D676" s="5" t="s">
        <v>33</v>
      </c>
      <c r="E676" s="2" t="s">
        <v>1157</v>
      </c>
      <c r="F676" s="415"/>
      <c r="G676" s="416"/>
    </row>
    <row r="677" spans="1:7">
      <c r="A677" s="7"/>
      <c r="B677" s="27"/>
      <c r="C677" s="5"/>
      <c r="D677" s="5" t="s">
        <v>34</v>
      </c>
      <c r="E677" s="2" t="s">
        <v>1158</v>
      </c>
      <c r="F677" s="415"/>
      <c r="G677" s="416"/>
    </row>
    <row r="678" spans="1:7">
      <c r="A678" s="7"/>
      <c r="B678" s="27"/>
      <c r="C678" s="5"/>
      <c r="D678" s="5" t="s">
        <v>14</v>
      </c>
      <c r="E678" s="2" t="s">
        <v>1159</v>
      </c>
      <c r="F678" s="415"/>
      <c r="G678" s="416"/>
    </row>
    <row r="679" spans="1:7">
      <c r="A679" s="7"/>
      <c r="B679" s="27"/>
      <c r="C679" s="5"/>
      <c r="D679" s="5" t="s">
        <v>15</v>
      </c>
      <c r="E679" s="2" t="s">
        <v>1160</v>
      </c>
      <c r="F679" s="415"/>
      <c r="G679" s="416"/>
    </row>
    <row r="680" spans="1:7">
      <c r="A680" s="7"/>
      <c r="B680" s="27"/>
      <c r="C680" s="5"/>
      <c r="D680" s="5" t="s">
        <v>16</v>
      </c>
      <c r="E680" s="2" t="s">
        <v>1161</v>
      </c>
      <c r="F680" s="415"/>
      <c r="G680" s="416"/>
    </row>
    <row r="681" spans="1:7">
      <c r="A681" s="7"/>
      <c r="B681" s="27"/>
      <c r="C681" s="5"/>
      <c r="D681" s="5" t="s">
        <v>17</v>
      </c>
      <c r="E681" s="2" t="s">
        <v>1162</v>
      </c>
      <c r="F681" s="415"/>
      <c r="G681" s="416"/>
    </row>
    <row r="682" spans="1:7">
      <c r="A682" s="7"/>
      <c r="B682" s="27"/>
      <c r="C682" s="5"/>
      <c r="D682" s="5" t="s">
        <v>18</v>
      </c>
      <c r="E682" s="2" t="s">
        <v>1163</v>
      </c>
      <c r="F682" s="415"/>
      <c r="G682" s="416"/>
    </row>
    <row r="683" spans="1:7">
      <c r="A683" s="7"/>
      <c r="B683" s="27"/>
      <c r="C683" s="5"/>
      <c r="D683" s="5" t="s">
        <v>19</v>
      </c>
      <c r="E683" s="2" t="s">
        <v>1164</v>
      </c>
      <c r="F683" s="415"/>
      <c r="G683" s="416"/>
    </row>
    <row r="684" spans="1:7">
      <c r="A684" s="7"/>
      <c r="B684" s="27"/>
      <c r="C684" s="5"/>
      <c r="D684" s="5" t="s">
        <v>20</v>
      </c>
      <c r="E684" s="2" t="s">
        <v>1165</v>
      </c>
      <c r="F684" s="415"/>
      <c r="G684" s="416"/>
    </row>
    <row r="685" spans="1:7">
      <c r="A685" s="7"/>
      <c r="B685" s="27"/>
      <c r="C685" s="5"/>
      <c r="D685" s="5" t="s">
        <v>21</v>
      </c>
      <c r="E685" s="2" t="s">
        <v>1166</v>
      </c>
      <c r="F685" s="415"/>
      <c r="G685" s="416"/>
    </row>
    <row r="686" spans="1:7" ht="30">
      <c r="A686" s="7" t="s">
        <v>154</v>
      </c>
      <c r="B686" s="26">
        <f>B674+1</f>
        <v>62</v>
      </c>
      <c r="C686" s="22"/>
      <c r="D686" s="22"/>
      <c r="E686" s="24" t="s">
        <v>1691</v>
      </c>
      <c r="F686" s="562" t="s">
        <v>262</v>
      </c>
      <c r="G686" s="563"/>
    </row>
    <row r="687" spans="1:7">
      <c r="A687" s="7"/>
      <c r="B687" s="27"/>
      <c r="C687" s="5"/>
      <c r="D687" s="5"/>
      <c r="E687" s="12" t="s">
        <v>157</v>
      </c>
      <c r="F687" s="417"/>
      <c r="G687" s="418"/>
    </row>
    <row r="688" spans="1:7">
      <c r="A688" s="7"/>
      <c r="B688" s="27"/>
      <c r="C688" s="5"/>
      <c r="D688" s="5" t="s">
        <v>33</v>
      </c>
      <c r="E688" s="3" t="s">
        <v>1167</v>
      </c>
      <c r="F688" s="415"/>
      <c r="G688" s="416"/>
    </row>
    <row r="689" spans="1:7">
      <c r="A689" s="7"/>
      <c r="B689" s="27"/>
      <c r="C689" s="5"/>
      <c r="D689" s="5" t="s">
        <v>34</v>
      </c>
      <c r="E689" s="3" t="s">
        <v>1168</v>
      </c>
      <c r="F689" s="415"/>
      <c r="G689" s="416"/>
    </row>
    <row r="690" spans="1:7" ht="45" customHeight="1">
      <c r="A690" s="7"/>
      <c r="B690" s="27"/>
      <c r="C690" s="5"/>
      <c r="D690" s="5" t="s">
        <v>35</v>
      </c>
      <c r="E690" s="2" t="s">
        <v>1169</v>
      </c>
      <c r="F690" s="415"/>
      <c r="G690" s="416"/>
    </row>
    <row r="691" spans="1:7" ht="30">
      <c r="A691" s="7"/>
      <c r="B691" s="27"/>
      <c r="C691" s="5"/>
      <c r="D691" s="5" t="s">
        <v>36</v>
      </c>
      <c r="E691" s="2" t="s">
        <v>1170</v>
      </c>
      <c r="F691" s="415"/>
      <c r="G691" s="416"/>
    </row>
    <row r="692" spans="1:7" ht="30">
      <c r="A692" s="7"/>
      <c r="B692" s="27"/>
      <c r="C692" s="5"/>
      <c r="D692" s="5" t="s">
        <v>37</v>
      </c>
      <c r="E692" s="2" t="s">
        <v>1171</v>
      </c>
      <c r="F692" s="415"/>
      <c r="G692" s="416"/>
    </row>
    <row r="693" spans="1:7" ht="30">
      <c r="A693" s="7"/>
      <c r="B693" s="28"/>
      <c r="C693" s="14"/>
      <c r="D693" s="14"/>
      <c r="E693" s="15" t="s">
        <v>1692</v>
      </c>
      <c r="F693" s="421"/>
      <c r="G693" s="422"/>
    </row>
    <row r="694" spans="1:7" ht="60" customHeight="1">
      <c r="A694" s="7" t="s">
        <v>154</v>
      </c>
      <c r="B694" s="26">
        <f>B686+1</f>
        <v>63</v>
      </c>
      <c r="C694" s="22"/>
      <c r="D694" s="22"/>
      <c r="E694" s="24" t="s">
        <v>1693</v>
      </c>
      <c r="F694" s="562" t="str">
        <f>"昨年1年間少しでも働いた人（休んでいた含む）("&amp;$B$187&amp;","&amp;$B$202&amp;","&amp;$B$217&amp;"いずれかの月=1-4 or Q"&amp;$B$231&amp;"=1-6)"</f>
        <v>昨年1年間少しでも働いた人（休んでいた含む）(Q16-1,Q16-2,Q16-3いずれかの月=1-4 or Q17=1-6)</v>
      </c>
      <c r="G694" s="563"/>
    </row>
    <row r="695" spans="1:7">
      <c r="A695" s="7"/>
      <c r="B695" s="27"/>
      <c r="C695" s="5"/>
      <c r="D695" s="5"/>
      <c r="E695" s="12" t="s">
        <v>0</v>
      </c>
      <c r="F695" s="417"/>
      <c r="G695" s="418"/>
    </row>
    <row r="696" spans="1:7">
      <c r="A696" s="7"/>
      <c r="B696" s="27"/>
      <c r="C696" s="5"/>
      <c r="D696" s="5" t="s">
        <v>33</v>
      </c>
      <c r="E696" s="2" t="s">
        <v>1172</v>
      </c>
      <c r="F696" s="415"/>
      <c r="G696" s="416"/>
    </row>
    <row r="697" spans="1:7">
      <c r="A697" s="7"/>
      <c r="B697" s="27"/>
      <c r="C697" s="5"/>
      <c r="D697" s="5" t="s">
        <v>34</v>
      </c>
      <c r="E697" s="2" t="s">
        <v>1173</v>
      </c>
      <c r="F697" s="415"/>
      <c r="G697" s="416"/>
    </row>
    <row r="698" spans="1:7">
      <c r="A698" s="7"/>
      <c r="B698" s="27"/>
      <c r="C698" s="5"/>
      <c r="D698" s="5" t="s">
        <v>14</v>
      </c>
      <c r="E698" s="2" t="s">
        <v>1174</v>
      </c>
      <c r="F698" s="415"/>
      <c r="G698" s="416"/>
    </row>
    <row r="699" spans="1:7">
      <c r="A699" s="7"/>
      <c r="B699" s="27"/>
      <c r="C699" s="5"/>
      <c r="D699" s="5" t="s">
        <v>15</v>
      </c>
      <c r="E699" s="2" t="s">
        <v>1175</v>
      </c>
      <c r="F699" s="415"/>
      <c r="G699" s="416"/>
    </row>
    <row r="700" spans="1:7">
      <c r="A700" s="7"/>
      <c r="B700" s="27"/>
      <c r="C700" s="5"/>
      <c r="D700" s="5" t="s">
        <v>16</v>
      </c>
      <c r="E700" s="221" t="s">
        <v>1176</v>
      </c>
      <c r="F700" s="415"/>
      <c r="G700" s="416"/>
    </row>
    <row r="701" spans="1:7">
      <c r="A701" s="7"/>
      <c r="B701" s="27"/>
      <c r="C701" s="5"/>
      <c r="D701" s="5" t="s">
        <v>38</v>
      </c>
      <c r="E701" s="221" t="s">
        <v>1703</v>
      </c>
      <c r="F701" s="415"/>
      <c r="G701" s="416"/>
    </row>
    <row r="702" spans="1:7" ht="99" customHeight="1">
      <c r="A702" s="7" t="s">
        <v>154</v>
      </c>
      <c r="B702" s="26">
        <f>B694+1</f>
        <v>64</v>
      </c>
      <c r="C702" s="22"/>
      <c r="D702" s="22"/>
      <c r="E702" s="24" t="s">
        <v>1694</v>
      </c>
      <c r="F702" s="562" t="str">
        <f>"昨年1年間少しでも働いた人（休んでいた含む）("&amp;$B$187&amp;","&amp;$B$202&amp;","&amp;$B$217&amp;"いずれかの月=1-4 or Q"&amp;$B$231&amp;"=1-6)"</f>
        <v>昨年1年間少しでも働いた人（休んでいた含む）(Q16-1,Q16-2,Q16-3いずれかの月=1-4 or Q17=1-6)</v>
      </c>
      <c r="G702" s="563"/>
    </row>
    <row r="703" spans="1:7">
      <c r="A703" s="7"/>
      <c r="B703" s="27"/>
      <c r="C703" s="5"/>
      <c r="D703" s="5"/>
      <c r="E703" s="4" t="s">
        <v>1424</v>
      </c>
      <c r="F703" s="417"/>
      <c r="G703" s="418"/>
    </row>
    <row r="704" spans="1:7">
      <c r="A704" s="7"/>
      <c r="B704" s="27"/>
      <c r="C704" s="5"/>
      <c r="D704" s="5" t="s">
        <v>33</v>
      </c>
      <c r="E704" s="2" t="s">
        <v>273</v>
      </c>
      <c r="F704" s="415"/>
      <c r="G704" s="416"/>
    </row>
    <row r="705" spans="1:7" ht="30">
      <c r="A705" s="7"/>
      <c r="B705" s="27"/>
      <c r="C705" s="5"/>
      <c r="D705" s="5" t="s">
        <v>34</v>
      </c>
      <c r="E705" s="2" t="s">
        <v>274</v>
      </c>
      <c r="F705" s="415"/>
      <c r="G705" s="416"/>
    </row>
    <row r="706" spans="1:7" ht="30">
      <c r="A706" s="7"/>
      <c r="B706" s="27"/>
      <c r="C706" s="5"/>
      <c r="D706" s="5" t="s">
        <v>35</v>
      </c>
      <c r="E706" s="2" t="s">
        <v>1651</v>
      </c>
      <c r="F706" s="415"/>
      <c r="G706" s="416"/>
    </row>
    <row r="707" spans="1:7">
      <c r="A707" s="7"/>
      <c r="B707" s="27"/>
      <c r="C707" s="5"/>
      <c r="D707" s="5" t="s">
        <v>36</v>
      </c>
      <c r="E707" s="2" t="s">
        <v>272</v>
      </c>
      <c r="F707" s="415"/>
      <c r="G707" s="416"/>
    </row>
    <row r="708" spans="1:7">
      <c r="A708" s="7"/>
      <c r="B708" s="27"/>
      <c r="C708" s="5"/>
      <c r="D708" s="5" t="s">
        <v>37</v>
      </c>
      <c r="E708" s="2" t="s">
        <v>275</v>
      </c>
      <c r="F708" s="415"/>
      <c r="G708" s="416"/>
    </row>
    <row r="709" spans="1:7" ht="100.5" customHeight="1">
      <c r="A709" s="7" t="s">
        <v>154</v>
      </c>
      <c r="B709" s="26">
        <f>B702+1</f>
        <v>65</v>
      </c>
      <c r="C709" s="22"/>
      <c r="D709" s="22"/>
      <c r="E709" s="13" t="s">
        <v>1695</v>
      </c>
      <c r="F709" s="562" t="str">
        <f>"昨年1年間少しでも働いた人（休んでいた含む）("&amp;$B$187&amp;","&amp;$B$202&amp;","&amp;$B$217&amp;"いずれかの月=1-4 or Q"&amp;$B$231&amp;"=1-6)"</f>
        <v>昨年1年間少しでも働いた人（休んでいた含む）(Q16-1,Q16-2,Q16-3いずれかの月=1-4 or Q17=1-6)</v>
      </c>
      <c r="G709" s="563"/>
    </row>
    <row r="710" spans="1:7">
      <c r="A710" s="7"/>
      <c r="B710" s="27"/>
      <c r="C710" s="5"/>
      <c r="D710" s="5"/>
      <c r="E710" s="12" t="s">
        <v>1423</v>
      </c>
      <c r="F710" s="417"/>
      <c r="G710" s="418"/>
    </row>
    <row r="711" spans="1:7">
      <c r="A711" s="7"/>
      <c r="B711" s="27"/>
      <c r="C711" s="5"/>
      <c r="D711" s="5" t="s">
        <v>33</v>
      </c>
      <c r="E711" s="3" t="s">
        <v>220</v>
      </c>
      <c r="F711" s="415"/>
      <c r="G711" s="416"/>
    </row>
    <row r="712" spans="1:7">
      <c r="A712" s="7"/>
      <c r="B712" s="27"/>
      <c r="C712" s="5"/>
      <c r="D712" s="5" t="s">
        <v>34</v>
      </c>
      <c r="E712" s="3" t="s">
        <v>221</v>
      </c>
      <c r="F712" s="415"/>
      <c r="G712" s="416"/>
    </row>
    <row r="713" spans="1:7">
      <c r="A713" s="7"/>
      <c r="B713" s="27"/>
      <c r="C713" s="5"/>
      <c r="D713" s="5" t="s">
        <v>9</v>
      </c>
      <c r="E713" s="3" t="s">
        <v>257</v>
      </c>
      <c r="F713" s="415"/>
      <c r="G713" s="416"/>
    </row>
    <row r="714" spans="1:7">
      <c r="A714" s="7"/>
      <c r="B714" s="27"/>
      <c r="C714" s="5"/>
      <c r="D714" s="5" t="s">
        <v>35</v>
      </c>
      <c r="E714" s="2" t="s">
        <v>276</v>
      </c>
      <c r="F714" s="415"/>
      <c r="G714" s="416"/>
    </row>
    <row r="715" spans="1:7">
      <c r="A715" s="7"/>
      <c r="B715" s="27"/>
      <c r="C715" s="5"/>
      <c r="D715" s="5" t="s">
        <v>36</v>
      </c>
      <c r="E715" s="2" t="s">
        <v>277</v>
      </c>
      <c r="F715" s="415"/>
      <c r="G715" s="416"/>
    </row>
    <row r="716" spans="1:7">
      <c r="A716" s="7"/>
      <c r="B716" s="27"/>
      <c r="C716" s="5"/>
      <c r="D716" s="5" t="s">
        <v>37</v>
      </c>
      <c r="E716" s="2" t="s">
        <v>278</v>
      </c>
      <c r="F716" s="415"/>
      <c r="G716" s="416"/>
    </row>
    <row r="717" spans="1:7">
      <c r="A717" s="7"/>
      <c r="B717" s="27"/>
      <c r="C717" s="5"/>
      <c r="D717" s="5" t="s">
        <v>38</v>
      </c>
      <c r="E717" s="2" t="s">
        <v>279</v>
      </c>
      <c r="F717" s="415"/>
      <c r="G717" s="416"/>
    </row>
    <row r="718" spans="1:7">
      <c r="A718" s="7"/>
      <c r="B718" s="27"/>
      <c r="C718" s="5"/>
      <c r="D718" s="5" t="s">
        <v>18</v>
      </c>
      <c r="E718" s="2" t="s">
        <v>280</v>
      </c>
      <c r="F718" s="415"/>
      <c r="G718" s="416"/>
    </row>
    <row r="719" spans="1:7" ht="45">
      <c r="A719" s="7" t="s">
        <v>154</v>
      </c>
      <c r="B719" s="26">
        <f>B709+1</f>
        <v>66</v>
      </c>
      <c r="C719" s="22"/>
      <c r="D719" s="22"/>
      <c r="E719" s="24" t="s">
        <v>1696</v>
      </c>
      <c r="F719" s="562" t="s">
        <v>262</v>
      </c>
      <c r="G719" s="563"/>
    </row>
    <row r="720" spans="1:7">
      <c r="A720" s="7"/>
      <c r="B720" s="27"/>
      <c r="C720" s="5"/>
      <c r="D720" s="5"/>
      <c r="E720" s="12" t="s">
        <v>0</v>
      </c>
      <c r="F720" s="417"/>
      <c r="G720" s="418"/>
    </row>
    <row r="721" spans="1:7">
      <c r="A721" s="7"/>
      <c r="B721" s="27"/>
      <c r="C721" s="5"/>
      <c r="D721" s="5" t="s">
        <v>33</v>
      </c>
      <c r="E721" s="2" t="s">
        <v>206</v>
      </c>
      <c r="F721" s="415"/>
      <c r="G721" s="416"/>
    </row>
    <row r="722" spans="1:7">
      <c r="A722" s="7"/>
      <c r="B722" s="27"/>
      <c r="C722" s="5"/>
      <c r="D722" s="5" t="s">
        <v>34</v>
      </c>
      <c r="E722" s="2" t="s">
        <v>40</v>
      </c>
      <c r="F722" s="415"/>
      <c r="G722" s="416"/>
    </row>
    <row r="723" spans="1:7">
      <c r="A723" s="7"/>
      <c r="B723" s="28"/>
      <c r="C723" s="14"/>
      <c r="D723" s="14"/>
      <c r="E723" s="15" t="s">
        <v>1697</v>
      </c>
      <c r="F723" s="421"/>
      <c r="G723" s="422"/>
    </row>
    <row r="724" spans="1:7" ht="99.75" customHeight="1">
      <c r="A724" s="7" t="s">
        <v>155</v>
      </c>
      <c r="B724" s="26">
        <f>B719+1</f>
        <v>67</v>
      </c>
      <c r="C724" s="22"/>
      <c r="D724" s="22"/>
      <c r="E724" s="24" t="s">
        <v>1698</v>
      </c>
      <c r="F724" s="562" t="str">
        <f>"昨年1年間少しでも働いた人（休んでいた含む）("&amp;$B$187&amp;","&amp;$B$202&amp;","&amp;$B$217&amp;"いずれかの月=1-4 or Q"&amp;$B$231&amp;"=1-6)"</f>
        <v>昨年1年間少しでも働いた人（休んでいた含む）(Q16-1,Q16-2,Q16-3いずれかの月=1-4 or Q17=1-6)</v>
      </c>
      <c r="G724" s="563"/>
    </row>
    <row r="725" spans="1:7">
      <c r="A725" s="7"/>
      <c r="B725" s="27"/>
      <c r="C725" s="5"/>
      <c r="D725" s="5"/>
      <c r="E725" s="12" t="s">
        <v>0</v>
      </c>
      <c r="F725" s="417"/>
      <c r="G725" s="418"/>
    </row>
    <row r="726" spans="1:7">
      <c r="A726" s="7"/>
      <c r="B726" s="27"/>
      <c r="C726" s="5" t="s">
        <v>174</v>
      </c>
      <c r="D726" s="5" t="s">
        <v>32</v>
      </c>
      <c r="E726" s="2" t="s">
        <v>184</v>
      </c>
      <c r="F726" s="415"/>
      <c r="G726" s="416"/>
    </row>
    <row r="727" spans="1:7" ht="30">
      <c r="A727" s="7"/>
      <c r="B727" s="27"/>
      <c r="C727" s="5" t="s">
        <v>174</v>
      </c>
      <c r="D727" s="5" t="s">
        <v>10</v>
      </c>
      <c r="E727" s="2" t="s">
        <v>253</v>
      </c>
      <c r="F727" s="415"/>
      <c r="G727" s="416"/>
    </row>
    <row r="728" spans="1:7">
      <c r="A728" s="7"/>
      <c r="B728" s="27"/>
      <c r="C728" s="5" t="s">
        <v>174</v>
      </c>
      <c r="D728" s="5" t="s">
        <v>11</v>
      </c>
      <c r="E728" s="2" t="s">
        <v>41</v>
      </c>
      <c r="F728" s="415"/>
      <c r="G728" s="416"/>
    </row>
    <row r="729" spans="1:7" ht="30">
      <c r="A729" s="7"/>
      <c r="B729" s="27"/>
      <c r="C729" s="5" t="s">
        <v>174</v>
      </c>
      <c r="D729" s="5" t="s">
        <v>12</v>
      </c>
      <c r="E729" s="2" t="s">
        <v>185</v>
      </c>
      <c r="F729" s="415"/>
      <c r="G729" s="416"/>
    </row>
    <row r="730" spans="1:7">
      <c r="A730" s="7"/>
      <c r="B730" s="27"/>
      <c r="C730" s="5" t="s">
        <v>174</v>
      </c>
      <c r="D730" s="5" t="s">
        <v>42</v>
      </c>
      <c r="E730" s="2" t="s">
        <v>300</v>
      </c>
      <c r="F730" s="415"/>
      <c r="G730" s="416"/>
    </row>
    <row r="731" spans="1:7">
      <c r="A731" s="7"/>
      <c r="B731" s="27"/>
      <c r="C731" s="5" t="s">
        <v>174</v>
      </c>
      <c r="D731" s="5" t="s">
        <v>43</v>
      </c>
      <c r="E731" s="2" t="s">
        <v>301</v>
      </c>
      <c r="F731" s="415"/>
      <c r="G731" s="416"/>
    </row>
    <row r="732" spans="1:7">
      <c r="A732" s="7"/>
      <c r="B732" s="27"/>
      <c r="C732" s="5"/>
      <c r="D732" s="5" t="s">
        <v>33</v>
      </c>
      <c r="E732" s="2" t="s">
        <v>236</v>
      </c>
      <c r="F732" s="415"/>
      <c r="G732" s="416"/>
    </row>
    <row r="733" spans="1:7">
      <c r="A733" s="7"/>
      <c r="B733" s="27"/>
      <c r="C733" s="5"/>
      <c r="D733" s="5" t="s">
        <v>34</v>
      </c>
      <c r="E733" s="2" t="s">
        <v>231</v>
      </c>
      <c r="F733" s="415"/>
      <c r="G733" s="416"/>
    </row>
    <row r="734" spans="1:7">
      <c r="A734" s="7"/>
      <c r="B734" s="27"/>
      <c r="C734" s="5"/>
      <c r="D734" s="5" t="s">
        <v>14</v>
      </c>
      <c r="E734" s="2" t="s">
        <v>44</v>
      </c>
      <c r="F734" s="415"/>
      <c r="G734" s="416"/>
    </row>
    <row r="735" spans="1:7">
      <c r="A735" s="7"/>
      <c r="B735" s="27"/>
      <c r="C735" s="5"/>
      <c r="D735" s="5" t="s">
        <v>15</v>
      </c>
      <c r="E735" s="2" t="s">
        <v>233</v>
      </c>
      <c r="F735" s="415"/>
      <c r="G735" s="416"/>
    </row>
    <row r="736" spans="1:7">
      <c r="A736" s="7"/>
      <c r="B736" s="27"/>
      <c r="C736" s="5"/>
      <c r="D736" s="5" t="s">
        <v>16</v>
      </c>
      <c r="E736" s="2" t="s">
        <v>234</v>
      </c>
      <c r="F736" s="415"/>
      <c r="G736" s="416"/>
    </row>
    <row r="737" spans="1:7" ht="30">
      <c r="A737" s="7" t="s">
        <v>155</v>
      </c>
      <c r="B737" s="26">
        <f>B724+1</f>
        <v>68</v>
      </c>
      <c r="C737" s="22"/>
      <c r="D737" s="22"/>
      <c r="E737" s="24" t="s">
        <v>1699</v>
      </c>
      <c r="F737" s="562" t="str">
        <f>"昨年1年間少しでも働いた人（休んでいた含む）("&amp;$B$187&amp;","&amp;$B$202&amp;","&amp;$B$217&amp;"いずれかの月=1-4 or Q"&amp;$B$231&amp;"=1-6)"</f>
        <v>昨年1年間少しでも働いた人（休んでいた含む）(Q16-1,Q16-2,Q16-3いずれかの月=1-4 or Q17=1-6)</v>
      </c>
      <c r="G737" s="563"/>
    </row>
    <row r="738" spans="1:7">
      <c r="A738" s="7"/>
      <c r="B738" s="27"/>
      <c r="C738" s="5"/>
      <c r="D738" s="5"/>
      <c r="E738" s="12" t="s">
        <v>0</v>
      </c>
      <c r="F738" s="417"/>
      <c r="G738" s="418"/>
    </row>
    <row r="739" spans="1:7">
      <c r="A739" s="7"/>
      <c r="B739" s="27"/>
      <c r="C739" s="5" t="s">
        <v>174</v>
      </c>
      <c r="D739" s="5" t="s">
        <v>32</v>
      </c>
      <c r="E739" s="2" t="s">
        <v>1177</v>
      </c>
      <c r="F739" s="415"/>
      <c r="G739" s="416"/>
    </row>
    <row r="740" spans="1:7">
      <c r="A740" s="7"/>
      <c r="B740" s="27"/>
      <c r="C740" s="5" t="s">
        <v>174</v>
      </c>
      <c r="D740" s="5" t="s">
        <v>10</v>
      </c>
      <c r="E740" s="2" t="s">
        <v>237</v>
      </c>
      <c r="F740" s="415"/>
      <c r="G740" s="416"/>
    </row>
    <row r="741" spans="1:7">
      <c r="A741" s="7"/>
      <c r="B741" s="27"/>
      <c r="C741" s="5" t="s">
        <v>174</v>
      </c>
      <c r="D741" s="5" t="s">
        <v>11</v>
      </c>
      <c r="E741" s="2" t="s">
        <v>258</v>
      </c>
      <c r="F741" s="415"/>
      <c r="G741" s="416"/>
    </row>
    <row r="742" spans="1:7">
      <c r="A742" s="7"/>
      <c r="B742" s="27"/>
      <c r="C742" s="5" t="s">
        <v>174</v>
      </c>
      <c r="D742" s="5" t="s">
        <v>12</v>
      </c>
      <c r="E742" s="2" t="s">
        <v>254</v>
      </c>
      <c r="F742" s="415"/>
      <c r="G742" s="416"/>
    </row>
    <row r="743" spans="1:7">
      <c r="A743" s="7"/>
      <c r="B743" s="27"/>
      <c r="C743" s="5" t="s">
        <v>174</v>
      </c>
      <c r="D743" s="5" t="s">
        <v>42</v>
      </c>
      <c r="E743" s="2" t="s">
        <v>186</v>
      </c>
      <c r="F743" s="415"/>
      <c r="G743" s="416"/>
    </row>
    <row r="744" spans="1:7">
      <c r="A744" s="7"/>
      <c r="B744" s="27"/>
      <c r="C744" s="5"/>
      <c r="D744" s="5" t="s">
        <v>33</v>
      </c>
      <c r="E744" s="2" t="s">
        <v>236</v>
      </c>
      <c r="F744" s="415"/>
      <c r="G744" s="416"/>
    </row>
    <row r="745" spans="1:7">
      <c r="A745" s="7"/>
      <c r="B745" s="27"/>
      <c r="C745" s="5"/>
      <c r="D745" s="5" t="s">
        <v>34</v>
      </c>
      <c r="E745" s="2" t="s">
        <v>231</v>
      </c>
      <c r="F745" s="415"/>
      <c r="G745" s="416"/>
    </row>
    <row r="746" spans="1:7">
      <c r="A746" s="7"/>
      <c r="B746" s="27"/>
      <c r="C746" s="5"/>
      <c r="D746" s="5" t="s">
        <v>14</v>
      </c>
      <c r="E746" s="2" t="s">
        <v>44</v>
      </c>
      <c r="F746" s="415"/>
      <c r="G746" s="416"/>
    </row>
    <row r="747" spans="1:7">
      <c r="A747" s="7"/>
      <c r="B747" s="27"/>
      <c r="C747" s="5"/>
      <c r="D747" s="5" t="s">
        <v>15</v>
      </c>
      <c r="E747" s="2" t="s">
        <v>233</v>
      </c>
      <c r="F747" s="415"/>
      <c r="G747" s="416"/>
    </row>
    <row r="748" spans="1:7">
      <c r="A748" s="7"/>
      <c r="B748" s="27"/>
      <c r="C748" s="5"/>
      <c r="D748" s="5" t="s">
        <v>16</v>
      </c>
      <c r="E748" s="2" t="s">
        <v>234</v>
      </c>
      <c r="F748" s="415"/>
      <c r="G748" s="416"/>
    </row>
    <row r="749" spans="1:7" ht="100.5" customHeight="1">
      <c r="A749" s="7" t="s">
        <v>155</v>
      </c>
      <c r="B749" s="26">
        <f>B737+1</f>
        <v>69</v>
      </c>
      <c r="C749" s="22"/>
      <c r="D749" s="22"/>
      <c r="E749" s="24" t="s">
        <v>1700</v>
      </c>
      <c r="F749" s="562" t="str">
        <f>"昨年1年間少しでも働いた人（休んでいた含む）("&amp;$B$187&amp;","&amp;$B$202&amp;","&amp;$B$217&amp;"いずれかの月=1-4 or Q"&amp;$B$231&amp;"=1-6)"</f>
        <v>昨年1年間少しでも働いた人（休んでいた含む）(Q16-1,Q16-2,Q16-3いずれかの月=1-4 or Q17=1-6)</v>
      </c>
      <c r="G749" s="563"/>
    </row>
    <row r="750" spans="1:7">
      <c r="A750" s="7"/>
      <c r="B750" s="27"/>
      <c r="C750" s="5"/>
      <c r="D750" s="5"/>
      <c r="E750" s="12" t="s">
        <v>0</v>
      </c>
      <c r="F750" s="417"/>
      <c r="G750" s="418"/>
    </row>
    <row r="751" spans="1:7">
      <c r="A751" s="7"/>
      <c r="B751" s="27"/>
      <c r="C751" s="5" t="s">
        <v>174</v>
      </c>
      <c r="D751" s="5" t="s">
        <v>32</v>
      </c>
      <c r="E751" s="2" t="s">
        <v>1178</v>
      </c>
      <c r="F751" s="415"/>
      <c r="G751" s="416"/>
    </row>
    <row r="752" spans="1:7">
      <c r="A752" s="7"/>
      <c r="B752" s="27"/>
      <c r="C752" s="5" t="s">
        <v>174</v>
      </c>
      <c r="D752" s="5" t="s">
        <v>10</v>
      </c>
      <c r="E752" s="2" t="s">
        <v>1179</v>
      </c>
      <c r="F752" s="415"/>
      <c r="G752" s="416"/>
    </row>
    <row r="753" spans="1:7">
      <c r="A753" s="7"/>
      <c r="B753" s="27"/>
      <c r="C753" s="5" t="s">
        <v>174</v>
      </c>
      <c r="D753" s="5" t="s">
        <v>11</v>
      </c>
      <c r="E753" s="2" t="s">
        <v>1180</v>
      </c>
      <c r="F753" s="415"/>
      <c r="G753" s="416"/>
    </row>
    <row r="754" spans="1:7">
      <c r="A754" s="7"/>
      <c r="B754" s="27"/>
      <c r="C754" s="5" t="s">
        <v>174</v>
      </c>
      <c r="D754" s="5" t="s">
        <v>12</v>
      </c>
      <c r="E754" s="2" t="s">
        <v>1181</v>
      </c>
      <c r="F754" s="415"/>
      <c r="G754" s="416"/>
    </row>
    <row r="755" spans="1:7">
      <c r="A755" s="7"/>
      <c r="B755" s="27"/>
      <c r="C755" s="5" t="s">
        <v>174</v>
      </c>
      <c r="D755" s="5" t="s">
        <v>42</v>
      </c>
      <c r="E755" s="2" t="s">
        <v>1182</v>
      </c>
      <c r="F755" s="415"/>
      <c r="G755" s="416"/>
    </row>
    <row r="756" spans="1:7">
      <c r="A756" s="7"/>
      <c r="B756" s="27"/>
      <c r="C756" s="5" t="s">
        <v>174</v>
      </c>
      <c r="D756" s="5" t="s">
        <v>43</v>
      </c>
      <c r="E756" s="2" t="s">
        <v>1183</v>
      </c>
      <c r="F756" s="415"/>
      <c r="G756" s="416"/>
    </row>
    <row r="757" spans="1:7">
      <c r="A757" s="7"/>
      <c r="B757" s="27"/>
      <c r="C757" s="5"/>
      <c r="D757" s="5" t="s">
        <v>33</v>
      </c>
      <c r="E757" s="2" t="s">
        <v>236</v>
      </c>
      <c r="F757" s="415"/>
      <c r="G757" s="416"/>
    </row>
    <row r="758" spans="1:7">
      <c r="A758" s="7"/>
      <c r="B758" s="27"/>
      <c r="C758" s="5"/>
      <c r="D758" s="5" t="s">
        <v>34</v>
      </c>
      <c r="E758" s="2" t="s">
        <v>231</v>
      </c>
      <c r="F758" s="415"/>
      <c r="G758" s="416"/>
    </row>
    <row r="759" spans="1:7">
      <c r="A759" s="7"/>
      <c r="B759" s="27"/>
      <c r="C759" s="5"/>
      <c r="D759" s="5" t="s">
        <v>35</v>
      </c>
      <c r="E759" s="2" t="s">
        <v>44</v>
      </c>
      <c r="F759" s="415"/>
      <c r="G759" s="416"/>
    </row>
    <row r="760" spans="1:7">
      <c r="A760" s="7"/>
      <c r="B760" s="27"/>
      <c r="C760" s="5"/>
      <c r="D760" s="5" t="s">
        <v>36</v>
      </c>
      <c r="E760" s="2" t="s">
        <v>233</v>
      </c>
      <c r="F760" s="415"/>
      <c r="G760" s="416"/>
    </row>
    <row r="761" spans="1:7">
      <c r="A761" s="7"/>
      <c r="B761" s="27"/>
      <c r="C761" s="5"/>
      <c r="D761" s="5" t="s">
        <v>37</v>
      </c>
      <c r="E761" s="2" t="s">
        <v>234</v>
      </c>
      <c r="F761" s="415"/>
      <c r="G761" s="416"/>
    </row>
    <row r="762" spans="1:7" ht="90" customHeight="1">
      <c r="A762" s="7" t="s">
        <v>154</v>
      </c>
      <c r="B762" s="26">
        <f>B749+1</f>
        <v>70</v>
      </c>
      <c r="C762" s="22"/>
      <c r="D762" s="22"/>
      <c r="E762" s="13" t="s">
        <v>1701</v>
      </c>
      <c r="F762" s="562" t="str">
        <f>"昨年1年間少しでも働いた人（休んでいた含む）("&amp;$B$187&amp;","&amp;$B$202&amp;","&amp;$B$217&amp;"いずれかの月=1-4 or Q"&amp;$B$231&amp;"=1-6)"</f>
        <v>昨年1年間少しでも働いた人（休んでいた含む）(Q16-1,Q16-2,Q16-3いずれかの月=1-4 or Q17=1-6)</v>
      </c>
      <c r="G762" s="563"/>
    </row>
    <row r="763" spans="1:7">
      <c r="A763" s="7"/>
      <c r="B763" s="27"/>
      <c r="C763" s="5"/>
      <c r="D763" s="5"/>
      <c r="E763" s="4" t="s">
        <v>0</v>
      </c>
      <c r="F763" s="417"/>
      <c r="G763" s="418"/>
    </row>
    <row r="764" spans="1:7">
      <c r="A764" s="7"/>
      <c r="B764" s="27"/>
      <c r="C764" s="5"/>
      <c r="D764" s="5" t="s">
        <v>33</v>
      </c>
      <c r="E764" s="2" t="s">
        <v>1184</v>
      </c>
      <c r="F764" s="415"/>
      <c r="G764" s="416"/>
    </row>
    <row r="765" spans="1:7">
      <c r="A765" s="7"/>
      <c r="B765" s="27"/>
      <c r="C765" s="5"/>
      <c r="D765" s="5" t="s">
        <v>34</v>
      </c>
      <c r="E765" s="2" t="s">
        <v>1185</v>
      </c>
      <c r="F765" s="415"/>
      <c r="G765" s="416"/>
    </row>
    <row r="766" spans="1:7">
      <c r="A766" s="7"/>
      <c r="B766" s="27"/>
      <c r="C766" s="5"/>
      <c r="D766" s="5" t="s">
        <v>14</v>
      </c>
      <c r="E766" s="2" t="s">
        <v>1186</v>
      </c>
      <c r="F766" s="415"/>
      <c r="G766" s="416"/>
    </row>
    <row r="767" spans="1:7">
      <c r="A767" s="7"/>
      <c r="B767" s="27"/>
      <c r="C767" s="5"/>
      <c r="D767" s="5" t="s">
        <v>15</v>
      </c>
      <c r="E767" s="2" t="s">
        <v>1187</v>
      </c>
      <c r="F767" s="415"/>
      <c r="G767" s="416"/>
    </row>
    <row r="768" spans="1:7">
      <c r="A768" s="7"/>
      <c r="B768" s="27"/>
      <c r="C768" s="5"/>
      <c r="D768" s="5" t="s">
        <v>16</v>
      </c>
      <c r="E768" s="2" t="s">
        <v>1188</v>
      </c>
      <c r="F768" s="415"/>
      <c r="G768" s="416"/>
    </row>
    <row r="769" spans="1:7" ht="57" customHeight="1">
      <c r="A769" s="7" t="s">
        <v>207</v>
      </c>
      <c r="B769" s="26">
        <f>B762+1</f>
        <v>71</v>
      </c>
      <c r="C769" s="22"/>
      <c r="D769" s="22"/>
      <c r="E769" s="13" t="s">
        <v>1702</v>
      </c>
      <c r="F769" s="562" t="str">
        <f>"両立にストレスを感じていた人（強く～少し）(Q"&amp;B762&amp;"=1-3)"</f>
        <v>両立にストレスを感じていた人（強く～少し）(Q70=1-3)</v>
      </c>
      <c r="G769" s="563"/>
    </row>
    <row r="770" spans="1:7">
      <c r="A770" s="7"/>
      <c r="B770" s="27"/>
      <c r="C770" s="5"/>
      <c r="D770" s="5"/>
      <c r="E770" s="4" t="s">
        <v>156</v>
      </c>
      <c r="F770" s="417"/>
      <c r="G770" s="418"/>
    </row>
    <row r="771" spans="1:7">
      <c r="A771" s="7"/>
      <c r="B771" s="27"/>
      <c r="C771" s="5"/>
      <c r="D771" s="5" t="s">
        <v>9</v>
      </c>
      <c r="E771" s="2" t="s">
        <v>356</v>
      </c>
      <c r="F771" s="415"/>
      <c r="G771" s="416"/>
    </row>
    <row r="772" spans="1:7">
      <c r="A772" s="7"/>
      <c r="B772" s="27"/>
      <c r="C772" s="5"/>
      <c r="D772" s="5" t="s">
        <v>33</v>
      </c>
      <c r="E772" s="2" t="s">
        <v>1189</v>
      </c>
      <c r="F772" s="415"/>
      <c r="G772" s="416"/>
    </row>
    <row r="773" spans="1:7">
      <c r="A773" s="7"/>
      <c r="B773" s="27"/>
      <c r="C773" s="5"/>
      <c r="D773" s="5" t="s">
        <v>34</v>
      </c>
      <c r="E773" s="2" t="s">
        <v>1190</v>
      </c>
      <c r="F773" s="415"/>
      <c r="G773" s="416"/>
    </row>
    <row r="774" spans="1:7">
      <c r="A774" s="7"/>
      <c r="B774" s="27"/>
      <c r="C774" s="5"/>
      <c r="D774" s="5" t="s">
        <v>14</v>
      </c>
      <c r="E774" s="2" t="s">
        <v>1191</v>
      </c>
      <c r="F774" s="415"/>
      <c r="G774" s="416"/>
    </row>
    <row r="775" spans="1:7">
      <c r="A775" s="7"/>
      <c r="B775" s="27"/>
      <c r="C775" s="5"/>
      <c r="D775" s="5" t="s">
        <v>9</v>
      </c>
      <c r="E775" s="2" t="s">
        <v>1192</v>
      </c>
      <c r="F775" s="415"/>
      <c r="G775" s="416"/>
    </row>
    <row r="776" spans="1:7">
      <c r="A776" s="7"/>
      <c r="B776" s="27"/>
      <c r="C776" s="5"/>
      <c r="D776" s="5" t="s">
        <v>15</v>
      </c>
      <c r="E776" s="2" t="s">
        <v>1193</v>
      </c>
      <c r="F776" s="415"/>
      <c r="G776" s="416"/>
    </row>
    <row r="777" spans="1:7">
      <c r="A777" s="7"/>
      <c r="B777" s="27"/>
      <c r="C777" s="5"/>
      <c r="D777" s="5" t="s">
        <v>16</v>
      </c>
      <c r="E777" s="2" t="s">
        <v>1194</v>
      </c>
      <c r="F777" s="415"/>
      <c r="G777" s="416"/>
    </row>
    <row r="778" spans="1:7">
      <c r="A778" s="7"/>
      <c r="B778" s="27"/>
      <c r="C778" s="5"/>
      <c r="D778" s="5" t="s">
        <v>17</v>
      </c>
      <c r="E778" s="2" t="s">
        <v>1195</v>
      </c>
      <c r="F778" s="415"/>
      <c r="G778" s="416"/>
    </row>
    <row r="779" spans="1:7">
      <c r="A779" s="7"/>
      <c r="B779" s="27"/>
      <c r="C779" s="5"/>
      <c r="D779" s="5" t="s">
        <v>18</v>
      </c>
      <c r="E779" s="2" t="s">
        <v>1196</v>
      </c>
      <c r="F779" s="415"/>
      <c r="G779" s="416"/>
    </row>
    <row r="780" spans="1:7">
      <c r="A780" s="7"/>
      <c r="B780" s="27"/>
      <c r="C780" s="5"/>
      <c r="D780" s="5" t="s">
        <v>45</v>
      </c>
      <c r="E780" s="2" t="s">
        <v>1197</v>
      </c>
      <c r="F780" s="415"/>
      <c r="G780" s="416"/>
    </row>
    <row r="781" spans="1:7">
      <c r="A781" s="7"/>
      <c r="B781" s="27"/>
      <c r="C781" s="5"/>
      <c r="D781" s="5" t="s">
        <v>161</v>
      </c>
      <c r="E781" s="2" t="s">
        <v>1198</v>
      </c>
      <c r="F781" s="415"/>
      <c r="G781" s="416"/>
    </row>
    <row r="782" spans="1:7">
      <c r="A782" s="7"/>
      <c r="B782" s="27"/>
      <c r="C782" s="5"/>
      <c r="D782" s="5" t="s">
        <v>173</v>
      </c>
      <c r="E782" s="2" t="s">
        <v>1199</v>
      </c>
      <c r="F782" s="415"/>
      <c r="G782" s="416"/>
    </row>
    <row r="783" spans="1:7">
      <c r="A783" s="7"/>
      <c r="B783" s="27"/>
      <c r="C783" s="5"/>
      <c r="D783" s="5" t="s">
        <v>305</v>
      </c>
      <c r="E783" s="2" t="s">
        <v>1200</v>
      </c>
      <c r="F783" s="415"/>
      <c r="G783" s="416"/>
    </row>
    <row r="784" spans="1:7">
      <c r="A784" s="7"/>
      <c r="B784" s="27"/>
      <c r="C784" s="5"/>
      <c r="D784" s="5" t="s">
        <v>308</v>
      </c>
      <c r="E784" s="2" t="s">
        <v>1201</v>
      </c>
      <c r="F784" s="415"/>
      <c r="G784" s="416"/>
    </row>
    <row r="785" spans="1:7">
      <c r="A785" s="7"/>
      <c r="B785" s="27"/>
      <c r="C785" s="5"/>
      <c r="D785" s="5" t="s">
        <v>350</v>
      </c>
      <c r="E785" s="2" t="s">
        <v>1202</v>
      </c>
      <c r="F785" s="415"/>
      <c r="G785" s="416"/>
    </row>
    <row r="786" spans="1:7">
      <c r="A786" s="7"/>
      <c r="B786" s="27"/>
      <c r="C786" s="5"/>
      <c r="D786" s="5" t="s">
        <v>1203</v>
      </c>
      <c r="E786" s="2" t="s">
        <v>1204</v>
      </c>
      <c r="F786" s="415"/>
      <c r="G786" s="416"/>
    </row>
    <row r="787" spans="1:7">
      <c r="A787" s="7"/>
      <c r="B787" s="27"/>
      <c r="C787" s="5"/>
      <c r="D787" s="5" t="s">
        <v>1205</v>
      </c>
      <c r="E787" s="2" t="s">
        <v>1206</v>
      </c>
      <c r="F787" s="415"/>
      <c r="G787" s="416"/>
    </row>
    <row r="788" spans="1:7">
      <c r="A788" s="7"/>
      <c r="B788" s="27"/>
      <c r="C788" s="5"/>
      <c r="D788" s="5" t="s">
        <v>1207</v>
      </c>
      <c r="E788" s="2" t="s">
        <v>1208</v>
      </c>
      <c r="F788" s="415"/>
      <c r="G788" s="416"/>
    </row>
    <row r="789" spans="1:7">
      <c r="A789" s="7"/>
      <c r="B789" s="27"/>
      <c r="C789" s="5"/>
      <c r="D789" s="5" t="s">
        <v>9</v>
      </c>
      <c r="E789" s="2"/>
      <c r="F789" s="415"/>
      <c r="G789" s="416"/>
    </row>
    <row r="790" spans="1:7">
      <c r="A790" s="7"/>
      <c r="B790" s="27"/>
      <c r="C790" s="5"/>
      <c r="D790" s="5" t="s">
        <v>1209</v>
      </c>
      <c r="E790" s="2" t="s">
        <v>1724</v>
      </c>
      <c r="F790" s="415"/>
      <c r="G790" s="416"/>
    </row>
    <row r="791" spans="1:7" ht="30">
      <c r="A791" s="7"/>
      <c r="B791" s="28"/>
      <c r="C791" s="14"/>
      <c r="D791" s="14"/>
      <c r="E791" s="15" t="s">
        <v>1787</v>
      </c>
      <c r="F791" s="421"/>
      <c r="G791" s="422"/>
    </row>
    <row r="792" spans="1:7" ht="60" customHeight="1">
      <c r="A792" s="7" t="s">
        <v>154</v>
      </c>
      <c r="B792" s="26">
        <f>B769+1</f>
        <v>72</v>
      </c>
      <c r="C792" s="22"/>
      <c r="D792" s="22"/>
      <c r="E792" s="13" t="s">
        <v>2050</v>
      </c>
      <c r="F792" s="562" t="str">
        <f>"昨年1年間少しでも働いた人（休んでいた含む）("&amp;$B$187&amp;","&amp;$B$202&amp;","&amp;$B$217&amp;"いずれかの月=1-4 or Q"&amp;$B$231&amp;"=1-6)"</f>
        <v>昨年1年間少しでも働いた人（休んでいた含む）(Q16-1,Q16-2,Q16-3いずれかの月=1-4 or Q17=1-6)</v>
      </c>
      <c r="G792" s="563"/>
    </row>
    <row r="793" spans="1:7">
      <c r="A793" s="7"/>
      <c r="B793" s="27"/>
      <c r="C793" s="5"/>
      <c r="D793" s="5"/>
      <c r="E793" s="12" t="s">
        <v>157</v>
      </c>
      <c r="F793" s="417"/>
      <c r="G793" s="418"/>
    </row>
    <row r="794" spans="1:7">
      <c r="A794" s="7"/>
      <c r="B794" s="27"/>
      <c r="C794" s="5"/>
      <c r="D794" s="5" t="s">
        <v>33</v>
      </c>
      <c r="E794" s="2" t="s">
        <v>296</v>
      </c>
      <c r="F794" s="415"/>
      <c r="G794" s="416"/>
    </row>
    <row r="795" spans="1:7">
      <c r="A795" s="7"/>
      <c r="B795" s="27"/>
      <c r="C795" s="5"/>
      <c r="D795" s="5" t="s">
        <v>34</v>
      </c>
      <c r="E795" s="2" t="s">
        <v>297</v>
      </c>
      <c r="F795" s="415"/>
      <c r="G795" s="416"/>
    </row>
    <row r="796" spans="1:7" s="489" customFormat="1" ht="60" customHeight="1">
      <c r="A796" s="7" t="s">
        <v>154</v>
      </c>
      <c r="B796" s="26">
        <f>B792+1</f>
        <v>73</v>
      </c>
      <c r="C796" s="22"/>
      <c r="D796" s="22"/>
      <c r="E796" s="485" t="s">
        <v>2051</v>
      </c>
      <c r="F796" s="562" t="str">
        <f>"副業していない人（Q"&amp;$B$792&amp;"=2）"</f>
        <v>副業していない人（Q72=2）</v>
      </c>
      <c r="G796" s="563"/>
    </row>
    <row r="797" spans="1:7" s="489" customFormat="1">
      <c r="A797" s="7"/>
      <c r="B797" s="27"/>
      <c r="C797" s="5"/>
      <c r="D797" s="5"/>
      <c r="E797" s="4" t="s">
        <v>157</v>
      </c>
      <c r="F797" s="491"/>
      <c r="G797" s="492"/>
    </row>
    <row r="798" spans="1:7" s="489" customFormat="1">
      <c r="A798" s="7"/>
      <c r="B798" s="27"/>
      <c r="C798" s="5"/>
      <c r="D798" s="5" t="s">
        <v>33</v>
      </c>
      <c r="E798" s="2" t="s">
        <v>1713</v>
      </c>
      <c r="F798" s="493"/>
      <c r="G798" s="494"/>
    </row>
    <row r="799" spans="1:7" s="489" customFormat="1">
      <c r="A799" s="7"/>
      <c r="B799" s="27"/>
      <c r="C799" s="5"/>
      <c r="D799" s="5" t="s">
        <v>34</v>
      </c>
      <c r="E799" s="2" t="s">
        <v>1714</v>
      </c>
      <c r="F799" s="493"/>
      <c r="G799" s="494"/>
    </row>
    <row r="800" spans="1:7" s="489" customFormat="1" ht="60" customHeight="1">
      <c r="A800" s="7" t="s">
        <v>1715</v>
      </c>
      <c r="B800" s="26">
        <f>B796+1</f>
        <v>74</v>
      </c>
      <c r="C800" s="22"/>
      <c r="D800" s="22"/>
      <c r="E800" s="485" t="s">
        <v>2052</v>
      </c>
      <c r="F800" s="562" t="str">
        <f>"副業したい人（Q"&amp;$B$796&amp;"=1）"</f>
        <v>副業したい人（Q73=1）</v>
      </c>
      <c r="G800" s="563"/>
    </row>
    <row r="801" spans="1:7" s="489" customFormat="1">
      <c r="A801" s="7"/>
      <c r="B801" s="27"/>
      <c r="C801" s="5"/>
      <c r="D801" s="5"/>
      <c r="E801" s="4" t="s">
        <v>1716</v>
      </c>
      <c r="F801" s="491"/>
      <c r="G801" s="492"/>
    </row>
    <row r="802" spans="1:7" s="489" customFormat="1">
      <c r="A802" s="7"/>
      <c r="B802" s="27"/>
      <c r="C802" s="5"/>
      <c r="D802" s="5" t="s">
        <v>33</v>
      </c>
      <c r="E802" s="2" t="s">
        <v>1717</v>
      </c>
      <c r="F802" s="493"/>
      <c r="G802" s="494"/>
    </row>
    <row r="803" spans="1:7" s="489" customFormat="1">
      <c r="A803" s="490"/>
      <c r="B803" s="487"/>
      <c r="C803" s="488"/>
      <c r="D803" s="5" t="s">
        <v>13</v>
      </c>
      <c r="E803" s="2" t="s">
        <v>1788</v>
      </c>
      <c r="F803" s="493"/>
      <c r="G803" s="494"/>
    </row>
    <row r="804" spans="1:7" s="489" customFormat="1">
      <c r="A804" s="490"/>
      <c r="B804" s="487"/>
      <c r="C804" s="488"/>
      <c r="D804" s="5" t="s">
        <v>14</v>
      </c>
      <c r="E804" s="2" t="s">
        <v>1718</v>
      </c>
      <c r="F804" s="493"/>
      <c r="G804" s="494"/>
    </row>
    <row r="805" spans="1:7" s="489" customFormat="1">
      <c r="A805" s="490"/>
      <c r="B805" s="487"/>
      <c r="C805" s="488"/>
      <c r="D805" s="5" t="s">
        <v>15</v>
      </c>
      <c r="E805" s="2" t="s">
        <v>1719</v>
      </c>
      <c r="F805" s="493"/>
      <c r="G805" s="494"/>
    </row>
    <row r="806" spans="1:7" s="489" customFormat="1">
      <c r="A806" s="490"/>
      <c r="B806" s="487"/>
      <c r="C806" s="488"/>
      <c r="D806" s="5" t="s">
        <v>16</v>
      </c>
      <c r="E806" s="2" t="s">
        <v>1720</v>
      </c>
      <c r="F806" s="493"/>
      <c r="G806" s="494"/>
    </row>
    <row r="807" spans="1:7" s="489" customFormat="1">
      <c r="A807" s="490"/>
      <c r="B807" s="487"/>
      <c r="C807" s="488"/>
      <c r="D807" s="5" t="s">
        <v>17</v>
      </c>
      <c r="E807" s="2" t="s">
        <v>1721</v>
      </c>
      <c r="F807" s="493"/>
      <c r="G807" s="494"/>
    </row>
    <row r="808" spans="1:7" s="489" customFormat="1">
      <c r="A808" s="490"/>
      <c r="B808" s="487"/>
      <c r="C808" s="488"/>
      <c r="D808" s="5" t="s">
        <v>18</v>
      </c>
      <c r="E808" s="2" t="s">
        <v>1722</v>
      </c>
      <c r="F808" s="493"/>
      <c r="G808" s="494"/>
    </row>
    <row r="809" spans="1:7" s="489" customFormat="1">
      <c r="A809" s="490"/>
      <c r="B809" s="487"/>
      <c r="C809" s="488"/>
      <c r="D809" s="5" t="s">
        <v>19</v>
      </c>
      <c r="E809" s="2" t="s">
        <v>1723</v>
      </c>
      <c r="F809" s="493"/>
      <c r="G809" s="494"/>
    </row>
    <row r="810" spans="1:7" s="489" customFormat="1">
      <c r="A810" s="490"/>
      <c r="B810" s="487"/>
      <c r="C810" s="488"/>
      <c r="D810" s="5" t="s">
        <v>20</v>
      </c>
      <c r="E810" s="2" t="s">
        <v>1725</v>
      </c>
      <c r="F810" s="493"/>
      <c r="G810" s="494"/>
    </row>
    <row r="811" spans="1:7" s="489" customFormat="1" ht="60" customHeight="1">
      <c r="A811" s="7" t="s">
        <v>207</v>
      </c>
      <c r="B811" s="26">
        <f>B800+1</f>
        <v>75</v>
      </c>
      <c r="C811" s="486"/>
      <c r="D811" s="486"/>
      <c r="E811" s="485" t="s">
        <v>2053</v>
      </c>
      <c r="F811" s="562" t="str">
        <f>"1年間に副業をした人(Q"&amp;$B$792&amp;"=1)"</f>
        <v>1年間に副業をした人(Q72=1)</v>
      </c>
      <c r="G811" s="563"/>
    </row>
    <row r="812" spans="1:7" s="489" customFormat="1">
      <c r="A812" s="490"/>
      <c r="B812" s="487"/>
      <c r="C812" s="488"/>
      <c r="D812" s="5"/>
      <c r="E812" s="4" t="s">
        <v>156</v>
      </c>
      <c r="F812" s="491"/>
      <c r="G812" s="492"/>
    </row>
    <row r="813" spans="1:7" s="489" customFormat="1">
      <c r="A813" s="490"/>
      <c r="B813" s="487"/>
      <c r="C813" s="488"/>
      <c r="D813" s="5" t="s">
        <v>33</v>
      </c>
      <c r="E813" s="2" t="s">
        <v>1717</v>
      </c>
      <c r="F813" s="493"/>
      <c r="G813" s="494"/>
    </row>
    <row r="814" spans="1:7" s="489" customFormat="1">
      <c r="A814" s="490"/>
      <c r="B814" s="487"/>
      <c r="C814" s="488"/>
      <c r="D814" s="5" t="s">
        <v>13</v>
      </c>
      <c r="E814" s="2" t="s">
        <v>1788</v>
      </c>
      <c r="F814" s="493"/>
      <c r="G814" s="494"/>
    </row>
    <row r="815" spans="1:7" s="489" customFormat="1">
      <c r="A815" s="490"/>
      <c r="B815" s="487"/>
      <c r="C815" s="488"/>
      <c r="D815" s="5" t="s">
        <v>14</v>
      </c>
      <c r="E815" s="2" t="s">
        <v>1718</v>
      </c>
      <c r="F815" s="493"/>
      <c r="G815" s="494"/>
    </row>
    <row r="816" spans="1:7" s="489" customFormat="1">
      <c r="A816" s="490"/>
      <c r="B816" s="487"/>
      <c r="C816" s="488"/>
      <c r="D816" s="5" t="s">
        <v>15</v>
      </c>
      <c r="E816" s="2" t="s">
        <v>1719</v>
      </c>
      <c r="F816" s="493"/>
      <c r="G816" s="494"/>
    </row>
    <row r="817" spans="1:7" s="489" customFormat="1">
      <c r="A817" s="490"/>
      <c r="B817" s="487"/>
      <c r="C817" s="488"/>
      <c r="D817" s="5" t="s">
        <v>16</v>
      </c>
      <c r="E817" s="2" t="s">
        <v>1720</v>
      </c>
      <c r="F817" s="493"/>
      <c r="G817" s="494"/>
    </row>
    <row r="818" spans="1:7" s="489" customFormat="1">
      <c r="A818" s="490"/>
      <c r="B818" s="487"/>
      <c r="C818" s="488"/>
      <c r="D818" s="5" t="s">
        <v>17</v>
      </c>
      <c r="E818" s="2" t="s">
        <v>1721</v>
      </c>
      <c r="F818" s="493"/>
      <c r="G818" s="494"/>
    </row>
    <row r="819" spans="1:7" s="489" customFormat="1">
      <c r="A819" s="490"/>
      <c r="B819" s="487"/>
      <c r="C819" s="488"/>
      <c r="D819" s="5" t="s">
        <v>18</v>
      </c>
      <c r="E819" s="2" t="s">
        <v>1722</v>
      </c>
      <c r="F819" s="493"/>
      <c r="G819" s="494"/>
    </row>
    <row r="820" spans="1:7" s="489" customFormat="1">
      <c r="A820" s="490"/>
      <c r="B820" s="487"/>
      <c r="C820" s="488"/>
      <c r="D820" s="5" t="s">
        <v>19</v>
      </c>
      <c r="E820" s="2" t="s">
        <v>1723</v>
      </c>
      <c r="F820" s="493"/>
      <c r="G820" s="494"/>
    </row>
    <row r="821" spans="1:7" s="489" customFormat="1">
      <c r="A821" s="490"/>
      <c r="B821" s="487"/>
      <c r="C821" s="488"/>
      <c r="D821" s="5" t="s">
        <v>20</v>
      </c>
      <c r="E821" s="2" t="s">
        <v>1726</v>
      </c>
      <c r="F821" s="493"/>
      <c r="G821" s="494"/>
    </row>
    <row r="822" spans="1:7" s="489" customFormat="1">
      <c r="A822" s="490"/>
      <c r="B822" s="487"/>
      <c r="C822" s="488"/>
      <c r="D822" s="5" t="s">
        <v>21</v>
      </c>
      <c r="E822" s="2" t="s">
        <v>1727</v>
      </c>
      <c r="F822" s="493"/>
      <c r="G822" s="494"/>
    </row>
    <row r="823" spans="1:7" s="489" customFormat="1">
      <c r="A823" s="490"/>
      <c r="B823" s="487"/>
      <c r="C823" s="488"/>
      <c r="D823" s="5" t="s">
        <v>22</v>
      </c>
      <c r="E823" s="2" t="s">
        <v>1267</v>
      </c>
      <c r="F823" s="493"/>
      <c r="G823" s="494"/>
    </row>
    <row r="824" spans="1:7" ht="45">
      <c r="A824" s="7"/>
      <c r="B824" s="28"/>
      <c r="C824" s="14"/>
      <c r="D824" s="14"/>
      <c r="E824" s="516" t="s">
        <v>2054</v>
      </c>
      <c r="F824" s="421"/>
      <c r="G824" s="433"/>
    </row>
    <row r="825" spans="1:7">
      <c r="A825" s="7" t="s">
        <v>154</v>
      </c>
      <c r="B825" s="26" t="str">
        <f>"Q"&amp;(B811+1)&amp;"-1"</f>
        <v>Q76-1</v>
      </c>
      <c r="C825" s="22"/>
      <c r="D825" s="22"/>
      <c r="E825" s="13" t="s">
        <v>2033</v>
      </c>
      <c r="F825" s="562" t="str">
        <f>"1年間に副業をした人(Q"&amp;$B$792&amp;"=1)"</f>
        <v>1年間に副業をした人(Q72=1)</v>
      </c>
      <c r="G825" s="563"/>
    </row>
    <row r="826" spans="1:7">
      <c r="A826" s="7"/>
      <c r="B826" s="27"/>
      <c r="C826" s="5"/>
      <c r="D826" s="5"/>
      <c r="E826" s="12" t="s">
        <v>157</v>
      </c>
      <c r="F826" s="417"/>
      <c r="G826" s="418"/>
    </row>
    <row r="827" spans="1:7">
      <c r="A827" s="7"/>
      <c r="B827" s="27"/>
      <c r="C827" s="5"/>
      <c r="D827" s="5" t="s">
        <v>33</v>
      </c>
      <c r="E827" s="2" t="s">
        <v>1672</v>
      </c>
      <c r="F827" s="415"/>
      <c r="G827" s="416"/>
    </row>
    <row r="828" spans="1:7">
      <c r="A828" s="7"/>
      <c r="B828" s="27"/>
      <c r="C828" s="5"/>
      <c r="D828" s="5" t="s">
        <v>34</v>
      </c>
      <c r="E828" s="2" t="s">
        <v>1673</v>
      </c>
      <c r="F828" s="415"/>
      <c r="G828" s="416"/>
    </row>
    <row r="829" spans="1:7">
      <c r="A829" s="7"/>
      <c r="B829" s="27"/>
      <c r="C829" s="5"/>
      <c r="D829" s="5" t="s">
        <v>35</v>
      </c>
      <c r="E829" s="2" t="s">
        <v>1674</v>
      </c>
      <c r="F829" s="415"/>
      <c r="G829" s="416"/>
    </row>
    <row r="830" spans="1:7">
      <c r="A830" s="7"/>
      <c r="B830" s="27"/>
      <c r="C830" s="5"/>
      <c r="D830" s="5" t="s">
        <v>36</v>
      </c>
      <c r="E830" s="2" t="s">
        <v>1675</v>
      </c>
      <c r="F830" s="415"/>
      <c r="G830" s="416"/>
    </row>
    <row r="831" spans="1:7">
      <c r="A831" s="7"/>
      <c r="B831" s="27"/>
      <c r="C831" s="5"/>
      <c r="D831" s="5" t="s">
        <v>37</v>
      </c>
      <c r="E831" s="2" t="s">
        <v>1653</v>
      </c>
      <c r="F831" s="415"/>
      <c r="G831" s="416"/>
    </row>
    <row r="832" spans="1:7">
      <c r="A832" s="7"/>
      <c r="B832" s="27"/>
      <c r="C832" s="5"/>
      <c r="D832" s="5" t="s">
        <v>38</v>
      </c>
      <c r="E832" s="2" t="s">
        <v>298</v>
      </c>
      <c r="F832" s="415"/>
      <c r="G832" s="416"/>
    </row>
    <row r="833" spans="1:7">
      <c r="A833" s="7"/>
      <c r="B833" s="27"/>
      <c r="C833" s="5"/>
      <c r="D833" s="5" t="s">
        <v>39</v>
      </c>
      <c r="E833" s="2" t="s">
        <v>1802</v>
      </c>
      <c r="F833" s="415"/>
      <c r="G833" s="416"/>
    </row>
    <row r="834" spans="1:7">
      <c r="A834" s="7"/>
      <c r="B834" s="27"/>
      <c r="C834" s="5"/>
      <c r="D834" s="5" t="s">
        <v>19</v>
      </c>
      <c r="E834" s="2" t="s">
        <v>1801</v>
      </c>
      <c r="F834" s="415"/>
      <c r="G834" s="416"/>
    </row>
    <row r="835" spans="1:7" ht="45">
      <c r="A835" s="7"/>
      <c r="B835" s="28"/>
      <c r="C835" s="14"/>
      <c r="D835" s="14"/>
      <c r="E835" s="516" t="s">
        <v>2054</v>
      </c>
      <c r="F835" s="421"/>
      <c r="G835" s="433"/>
    </row>
    <row r="836" spans="1:7">
      <c r="A836" s="7" t="s">
        <v>154</v>
      </c>
      <c r="B836" s="26" t="str">
        <f>"Q"&amp;(B811+1)&amp;"-2"</f>
        <v>Q76-2</v>
      </c>
      <c r="C836" s="22"/>
      <c r="D836" s="22"/>
      <c r="E836" s="13" t="s">
        <v>2032</v>
      </c>
      <c r="F836" s="562" t="str">
        <f>"1年間に副業をした人(Q"&amp;$B$792&amp;"=1)"</f>
        <v>1年間に副業をした人(Q72=1)</v>
      </c>
      <c r="G836" s="563"/>
    </row>
    <row r="837" spans="1:7">
      <c r="A837" s="7"/>
      <c r="B837" s="27"/>
      <c r="C837" s="5"/>
      <c r="D837" s="5"/>
      <c r="E837" s="12" t="s">
        <v>157</v>
      </c>
      <c r="F837" s="417"/>
      <c r="G837" s="418"/>
    </row>
    <row r="838" spans="1:7">
      <c r="A838" s="7"/>
      <c r="B838" s="27"/>
      <c r="C838" s="5"/>
      <c r="D838" s="5" t="s">
        <v>33</v>
      </c>
      <c r="E838" s="2" t="s">
        <v>303</v>
      </c>
      <c r="F838" s="415"/>
      <c r="G838" s="416"/>
    </row>
    <row r="839" spans="1:7">
      <c r="A839" s="7"/>
      <c r="B839" s="27"/>
      <c r="C839" s="5"/>
      <c r="D839" s="5" t="s">
        <v>1784</v>
      </c>
      <c r="E839" s="2" t="s">
        <v>304</v>
      </c>
      <c r="F839" s="415"/>
      <c r="G839" s="416"/>
    </row>
    <row r="840" spans="1:7" ht="45">
      <c r="A840" s="7"/>
      <c r="B840" s="28"/>
      <c r="C840" s="14"/>
      <c r="D840" s="14"/>
      <c r="E840" s="516" t="s">
        <v>2055</v>
      </c>
      <c r="F840" s="421"/>
      <c r="G840" s="433"/>
    </row>
    <row r="841" spans="1:7" ht="29.25" customHeight="1">
      <c r="A841" s="7" t="s">
        <v>154</v>
      </c>
      <c r="B841" s="26" t="str">
        <f>"Q"&amp;(B811+1)&amp;"-3"</f>
        <v>Q76-3</v>
      </c>
      <c r="C841" s="22"/>
      <c r="D841" s="22"/>
      <c r="E841" s="13" t="s">
        <v>2031</v>
      </c>
      <c r="F841" s="562" t="str">
        <f>"副業は主な仕事と違う仕事内容の人("&amp;$B$836&amp;"=2)"</f>
        <v>副業は主な仕事と違う仕事内容の人(Q76-2=2)</v>
      </c>
      <c r="G841" s="563"/>
    </row>
    <row r="842" spans="1:7">
      <c r="A842" s="7"/>
      <c r="B842" s="27"/>
      <c r="C842" s="5"/>
      <c r="D842" s="5"/>
      <c r="E842" s="12" t="s">
        <v>157</v>
      </c>
      <c r="F842" s="417"/>
      <c r="G842" s="418"/>
    </row>
    <row r="843" spans="1:7">
      <c r="A843" s="7"/>
      <c r="B843" s="27"/>
      <c r="C843" s="5"/>
      <c r="D843" s="5" t="s">
        <v>1783</v>
      </c>
      <c r="E843" s="2" t="s">
        <v>1704</v>
      </c>
      <c r="F843" s="415"/>
      <c r="G843" s="416"/>
    </row>
    <row r="844" spans="1:7">
      <c r="A844" s="7"/>
      <c r="B844" s="27"/>
      <c r="C844" s="5"/>
      <c r="D844" s="5" t="s">
        <v>1784</v>
      </c>
      <c r="E844" s="2" t="s">
        <v>1705</v>
      </c>
      <c r="F844" s="415"/>
      <c r="G844" s="416"/>
    </row>
    <row r="845" spans="1:7">
      <c r="A845" s="7"/>
      <c r="B845" s="27"/>
      <c r="C845" s="5"/>
      <c r="D845" s="5" t="s">
        <v>14</v>
      </c>
      <c r="E845" s="2" t="s">
        <v>2056</v>
      </c>
      <c r="F845" s="411"/>
      <c r="G845" s="412"/>
    </row>
    <row r="846" spans="1:7">
      <c r="A846" s="7"/>
      <c r="B846" s="27"/>
      <c r="C846" s="5"/>
      <c r="D846" s="5" t="s">
        <v>15</v>
      </c>
      <c r="E846" s="2" t="s">
        <v>1416</v>
      </c>
      <c r="F846" s="411"/>
      <c r="G846" s="412"/>
    </row>
    <row r="847" spans="1:7">
      <c r="A847" s="7"/>
      <c r="B847" s="27"/>
      <c r="C847" s="5"/>
      <c r="D847" s="5" t="s">
        <v>16</v>
      </c>
      <c r="E847" s="2" t="s">
        <v>1440</v>
      </c>
      <c r="F847" s="415"/>
      <c r="G847" s="416"/>
    </row>
    <row r="848" spans="1:7">
      <c r="A848" s="7"/>
      <c r="B848" s="27"/>
      <c r="C848" s="5"/>
      <c r="D848" s="5" t="s">
        <v>17</v>
      </c>
      <c r="E848" s="2" t="s">
        <v>2057</v>
      </c>
      <c r="F848" s="415"/>
      <c r="G848" s="416"/>
    </row>
    <row r="849" spans="1:7">
      <c r="A849" s="7"/>
      <c r="B849" s="27"/>
      <c r="C849" s="5"/>
      <c r="D849" s="5" t="s">
        <v>18</v>
      </c>
      <c r="E849" s="2" t="s">
        <v>1706</v>
      </c>
      <c r="F849" s="415"/>
      <c r="G849" s="416"/>
    </row>
    <row r="850" spans="1:7">
      <c r="A850" s="7"/>
      <c r="B850" s="27"/>
      <c r="C850" s="5"/>
      <c r="D850" s="5" t="s">
        <v>19</v>
      </c>
      <c r="E850" s="2" t="s">
        <v>1707</v>
      </c>
      <c r="F850" s="415"/>
      <c r="G850" s="416"/>
    </row>
    <row r="851" spans="1:7">
      <c r="A851" s="7"/>
      <c r="B851" s="27"/>
      <c r="C851" s="5"/>
      <c r="D851" s="5" t="s">
        <v>20</v>
      </c>
      <c r="E851" s="2" t="s">
        <v>306</v>
      </c>
      <c r="F851" s="415"/>
      <c r="G851" s="416"/>
    </row>
    <row r="852" spans="1:7">
      <c r="A852" s="7"/>
      <c r="B852" s="27"/>
      <c r="C852" s="5"/>
      <c r="D852" s="5" t="s">
        <v>21</v>
      </c>
      <c r="E852" s="2" t="s">
        <v>2058</v>
      </c>
      <c r="F852" s="415"/>
      <c r="G852" s="416"/>
    </row>
    <row r="853" spans="1:7">
      <c r="A853" s="7"/>
      <c r="B853" s="27"/>
      <c r="C853" s="5"/>
      <c r="D853" s="5" t="s">
        <v>22</v>
      </c>
      <c r="E853" s="2" t="s">
        <v>2059</v>
      </c>
      <c r="F853" s="415"/>
      <c r="G853" s="416"/>
    </row>
    <row r="854" spans="1:7">
      <c r="A854" s="7"/>
      <c r="B854" s="27"/>
      <c r="C854" s="5"/>
      <c r="D854" s="5" t="s">
        <v>23</v>
      </c>
      <c r="E854" s="2" t="s">
        <v>2060</v>
      </c>
      <c r="F854" s="429"/>
      <c r="G854" s="430"/>
    </row>
    <row r="855" spans="1:7">
      <c r="A855" s="7"/>
      <c r="B855" s="27"/>
      <c r="C855" s="5"/>
      <c r="D855" s="5" t="s">
        <v>24</v>
      </c>
      <c r="E855" s="2" t="s">
        <v>307</v>
      </c>
      <c r="F855" s="411"/>
      <c r="G855" s="412"/>
    </row>
    <row r="856" spans="1:7">
      <c r="A856" s="7"/>
      <c r="B856" s="27"/>
      <c r="C856" s="5"/>
      <c r="D856" s="5" t="s">
        <v>25</v>
      </c>
      <c r="E856" s="2" t="s">
        <v>292</v>
      </c>
      <c r="F856" s="413"/>
      <c r="G856" s="414"/>
    </row>
    <row r="857" spans="1:7">
      <c r="A857" s="7"/>
      <c r="B857" s="28"/>
      <c r="C857" s="14"/>
      <c r="D857" s="14"/>
      <c r="E857" s="516" t="s">
        <v>2061</v>
      </c>
      <c r="F857" s="421"/>
      <c r="G857" s="422"/>
    </row>
    <row r="858" spans="1:7" ht="45">
      <c r="A858" s="7"/>
      <c r="B858" s="28"/>
      <c r="C858" s="14"/>
      <c r="D858" s="14"/>
      <c r="E858" s="516" t="s">
        <v>2062</v>
      </c>
      <c r="F858" s="421"/>
      <c r="G858" s="433"/>
    </row>
    <row r="859" spans="1:7" ht="61.5" customHeight="1">
      <c r="A859" s="7" t="s">
        <v>154</v>
      </c>
      <c r="B859" s="26" t="str">
        <f>"Q"&amp;(B811+1)&amp;"-4"</f>
        <v>Q76-4</v>
      </c>
      <c r="C859" s="22"/>
      <c r="D859" s="22"/>
      <c r="E859" s="13" t="s">
        <v>2044</v>
      </c>
      <c r="F859" s="562" t="str">
        <f>"副業を自営業主・家族従業員として行っている人("&amp;$B$825&amp;"=6-8)"</f>
        <v>副業を自営業主・家族従業員として行っている人(Q76-1=6-8)</v>
      </c>
      <c r="G859" s="563"/>
    </row>
    <row r="860" spans="1:7" s="489" customFormat="1">
      <c r="A860" s="490"/>
      <c r="B860" s="487"/>
      <c r="C860" s="488"/>
      <c r="D860" s="5"/>
      <c r="E860" s="4" t="s">
        <v>157</v>
      </c>
      <c r="F860" s="491"/>
      <c r="G860" s="492"/>
    </row>
    <row r="861" spans="1:7" s="489" customFormat="1">
      <c r="A861" s="490"/>
      <c r="B861" s="487"/>
      <c r="C861" s="488"/>
      <c r="D861" s="5" t="s">
        <v>33</v>
      </c>
      <c r="E861" s="2" t="s">
        <v>1711</v>
      </c>
      <c r="F861" s="493"/>
      <c r="G861" s="494"/>
    </row>
    <row r="862" spans="1:7" s="489" customFormat="1">
      <c r="A862" s="490"/>
      <c r="B862" s="487"/>
      <c r="C862" s="488"/>
      <c r="D862" s="5" t="s">
        <v>34</v>
      </c>
      <c r="E862" s="2" t="s">
        <v>1712</v>
      </c>
      <c r="F862" s="493"/>
      <c r="G862" s="494"/>
    </row>
    <row r="863" spans="1:7" ht="45">
      <c r="A863" s="7"/>
      <c r="B863" s="28"/>
      <c r="C863" s="14"/>
      <c r="D863" s="14"/>
      <c r="E863" s="516" t="s">
        <v>2054</v>
      </c>
      <c r="F863" s="421"/>
      <c r="G863" s="433"/>
    </row>
    <row r="864" spans="1:7" ht="31.5" customHeight="1">
      <c r="A864" s="7" t="s">
        <v>154</v>
      </c>
      <c r="B864" s="26" t="str">
        <f>"Q"&amp;(B811+1)&amp;"-5"</f>
        <v>Q76-5</v>
      </c>
      <c r="C864" s="22"/>
      <c r="D864" s="22"/>
      <c r="E864" s="13" t="s">
        <v>2030</v>
      </c>
      <c r="F864" s="562" t="str">
        <f>"副業を自営業主・家族従業員として行っている人("&amp;$B$825&amp;"=6-8)"</f>
        <v>副業を自営業主・家族従業員として行っている人(Q76-1=6-8)</v>
      </c>
      <c r="G864" s="563"/>
    </row>
    <row r="865" spans="1:7" s="489" customFormat="1">
      <c r="A865" s="490"/>
      <c r="B865" s="487"/>
      <c r="C865" s="488"/>
      <c r="D865" s="5"/>
      <c r="E865" s="4" t="s">
        <v>157</v>
      </c>
      <c r="F865" s="491"/>
      <c r="G865" s="492"/>
    </row>
    <row r="866" spans="1:7" s="489" customFormat="1">
      <c r="A866" s="490"/>
      <c r="B866" s="487"/>
      <c r="C866" s="488"/>
      <c r="D866" s="5" t="s">
        <v>33</v>
      </c>
      <c r="E866" s="2" t="s">
        <v>1769</v>
      </c>
      <c r="F866" s="493"/>
      <c r="G866" s="494"/>
    </row>
    <row r="867" spans="1:7" s="489" customFormat="1">
      <c r="A867" s="490"/>
      <c r="B867" s="487"/>
      <c r="C867" s="488"/>
      <c r="D867" s="5" t="s">
        <v>1773</v>
      </c>
      <c r="E867" s="2" t="s">
        <v>1770</v>
      </c>
      <c r="F867" s="493"/>
      <c r="G867" s="494"/>
    </row>
    <row r="868" spans="1:7" s="489" customFormat="1">
      <c r="A868" s="490"/>
      <c r="B868" s="487"/>
      <c r="C868" s="488"/>
      <c r="D868" s="5" t="s">
        <v>1774</v>
      </c>
      <c r="E868" s="2" t="s">
        <v>1771</v>
      </c>
      <c r="F868" s="493"/>
      <c r="G868" s="494"/>
    </row>
    <row r="869" spans="1:7" s="489" customFormat="1">
      <c r="A869" s="490"/>
      <c r="B869" s="487"/>
      <c r="C869" s="488"/>
      <c r="D869" s="5" t="s">
        <v>1775</v>
      </c>
      <c r="E869" s="2" t="s">
        <v>1772</v>
      </c>
      <c r="F869" s="493"/>
      <c r="G869" s="494"/>
    </row>
    <row r="870" spans="1:7" ht="45">
      <c r="A870" s="7"/>
      <c r="B870" s="28"/>
      <c r="C870" s="14"/>
      <c r="D870" s="14"/>
      <c r="E870" s="516" t="s">
        <v>2063</v>
      </c>
      <c r="F870" s="421"/>
      <c r="G870" s="433"/>
    </row>
    <row r="871" spans="1:7" ht="27.75" customHeight="1">
      <c r="A871" s="7" t="s">
        <v>154</v>
      </c>
      <c r="B871" s="26" t="str">
        <f>"Q"&amp;(B811+1)&amp;"-6"</f>
        <v>Q76-6</v>
      </c>
      <c r="C871" s="22"/>
      <c r="D871" s="22"/>
      <c r="E871" s="485" t="s">
        <v>2064</v>
      </c>
      <c r="F871" s="562" t="str">
        <f>"副業を自営業主・家族従業員として行っている人("&amp;$B$825&amp;"=6-8)"</f>
        <v>副業を自営業主・家族従業員として行っている人(Q76-1=6-8)</v>
      </c>
      <c r="G871" s="563"/>
    </row>
    <row r="872" spans="1:7" ht="15" customHeight="1">
      <c r="A872" s="7"/>
      <c r="B872" s="27"/>
      <c r="C872" s="5"/>
      <c r="D872" s="5"/>
      <c r="E872" s="4" t="s">
        <v>0</v>
      </c>
      <c r="F872" s="491"/>
      <c r="G872" s="492"/>
    </row>
    <row r="873" spans="1:7">
      <c r="A873" s="7"/>
      <c r="B873" s="27"/>
      <c r="C873" s="5"/>
      <c r="D873" s="5" t="s">
        <v>33</v>
      </c>
      <c r="E873" s="2" t="s">
        <v>296</v>
      </c>
      <c r="F873" s="493"/>
      <c r="G873" s="494"/>
    </row>
    <row r="874" spans="1:7" ht="15" customHeight="1">
      <c r="A874" s="7"/>
      <c r="B874" s="27"/>
      <c r="C874" s="5"/>
      <c r="D874" s="5" t="s">
        <v>34</v>
      </c>
      <c r="E874" s="2" t="s">
        <v>297</v>
      </c>
      <c r="F874" s="493"/>
      <c r="G874" s="494"/>
    </row>
    <row r="875" spans="1:7" ht="45">
      <c r="A875" s="7"/>
      <c r="B875" s="28"/>
      <c r="C875" s="14"/>
      <c r="D875" s="14"/>
      <c r="E875" s="516" t="s">
        <v>2054</v>
      </c>
      <c r="F875" s="421"/>
      <c r="G875" s="433"/>
    </row>
    <row r="876" spans="1:7" ht="60">
      <c r="A876" s="7" t="s">
        <v>154</v>
      </c>
      <c r="B876" s="26" t="str">
        <f>"Q"&amp;(B811+1)&amp;"-7"</f>
        <v>Q76-7</v>
      </c>
      <c r="C876" s="22"/>
      <c r="D876" s="22"/>
      <c r="E876" s="13" t="s">
        <v>2018</v>
      </c>
      <c r="F876" s="562" t="str">
        <f>"副業で業務を請け負っている人（"&amp;B871&amp;"=1）"</f>
        <v>副業で業務を請け負っている人（Q76-6=1）</v>
      </c>
      <c r="G876" s="563"/>
    </row>
    <row r="877" spans="1:7" ht="15" customHeight="1">
      <c r="A877" s="490"/>
      <c r="B877" s="487"/>
      <c r="C877" s="488"/>
      <c r="D877" s="5"/>
      <c r="E877" s="4" t="s">
        <v>0</v>
      </c>
      <c r="F877" s="491"/>
      <c r="G877" s="492"/>
    </row>
    <row r="878" spans="1:7" ht="15" customHeight="1">
      <c r="A878" s="490"/>
      <c r="B878" s="487"/>
      <c r="C878" s="488"/>
      <c r="D878" s="5" t="s">
        <v>171</v>
      </c>
      <c r="E878" s="2" t="s">
        <v>296</v>
      </c>
      <c r="F878" s="493"/>
      <c r="G878" s="494"/>
    </row>
    <row r="879" spans="1:7" ht="15" customHeight="1">
      <c r="A879" s="490"/>
      <c r="B879" s="487"/>
      <c r="C879" s="488"/>
      <c r="D879" s="5" t="s">
        <v>172</v>
      </c>
      <c r="E879" s="2" t="s">
        <v>297</v>
      </c>
      <c r="F879" s="493"/>
      <c r="G879" s="494"/>
    </row>
    <row r="880" spans="1:7">
      <c r="A880" s="7" t="s">
        <v>154</v>
      </c>
      <c r="B880" s="26" t="str">
        <f>"Q"&amp;(B811+1)&amp;"-8"</f>
        <v>Q76-8</v>
      </c>
      <c r="C880" s="22"/>
      <c r="D880" s="22"/>
      <c r="E880" s="13" t="s">
        <v>2029</v>
      </c>
      <c r="F880" s="562" t="str">
        <f>"1年間に副業をした人(Q"&amp;$B$792&amp;"=1)"</f>
        <v>1年間に副業をした人(Q72=1)</v>
      </c>
      <c r="G880" s="563"/>
    </row>
    <row r="881" spans="1:8">
      <c r="A881" s="7"/>
      <c r="B881" s="27"/>
      <c r="C881" s="5"/>
      <c r="D881" s="5"/>
      <c r="E881" s="12" t="s">
        <v>157</v>
      </c>
      <c r="F881" s="417"/>
      <c r="G881" s="418"/>
    </row>
    <row r="882" spans="1:8">
      <c r="A882" s="7"/>
      <c r="B882" s="27"/>
      <c r="C882" s="5"/>
      <c r="D882" s="5" t="s">
        <v>33</v>
      </c>
      <c r="E882" s="2" t="s">
        <v>1808</v>
      </c>
      <c r="F882" s="415"/>
      <c r="G882" s="416"/>
    </row>
    <row r="883" spans="1:8">
      <c r="A883" s="7"/>
      <c r="B883" s="27"/>
      <c r="C883" s="5"/>
      <c r="D883" s="5" t="s">
        <v>34</v>
      </c>
      <c r="E883" s="2" t="s">
        <v>1809</v>
      </c>
      <c r="F883" s="415"/>
      <c r="G883" s="416"/>
    </row>
    <row r="884" spans="1:8" ht="30">
      <c r="A884" s="7" t="s">
        <v>30</v>
      </c>
      <c r="B884" s="26">
        <f>B811+2</f>
        <v>77</v>
      </c>
      <c r="C884" s="22"/>
      <c r="D884" s="22"/>
      <c r="E884" s="24" t="s">
        <v>2021</v>
      </c>
      <c r="F884" s="562" t="str">
        <f>"1年間に副業をした人(Q"&amp;$B$792&amp;"=1)"</f>
        <v>1年間に副業をした人(Q72=1)</v>
      </c>
      <c r="G884" s="563"/>
    </row>
    <row r="885" spans="1:8">
      <c r="A885" s="7"/>
      <c r="B885" s="27"/>
      <c r="C885" s="5"/>
      <c r="D885" s="5"/>
      <c r="E885" s="12" t="s">
        <v>299</v>
      </c>
      <c r="F885" s="417"/>
      <c r="G885" s="418"/>
    </row>
    <row r="886" spans="1:8" ht="45">
      <c r="A886" s="7"/>
      <c r="B886" s="27"/>
      <c r="C886" s="5"/>
      <c r="D886" s="5"/>
      <c r="E886" s="4" t="s">
        <v>2065</v>
      </c>
      <c r="F886" s="417"/>
      <c r="G886" s="418"/>
    </row>
    <row r="887" spans="1:8">
      <c r="A887" s="7"/>
      <c r="B887" s="27"/>
      <c r="C887" s="5"/>
      <c r="D887" s="5"/>
      <c r="E887" s="2" t="s">
        <v>1345</v>
      </c>
      <c r="F887" s="415"/>
      <c r="G887" s="416"/>
      <c r="H887" s="230"/>
    </row>
    <row r="888" spans="1:8">
      <c r="A888" s="7"/>
      <c r="B888" s="27"/>
      <c r="C888" s="5"/>
      <c r="D888" s="5" t="s">
        <v>33</v>
      </c>
      <c r="E888" s="2" t="s">
        <v>1355</v>
      </c>
      <c r="F888" s="415"/>
      <c r="G888" s="416"/>
      <c r="H888" s="230"/>
    </row>
    <row r="889" spans="1:8" ht="99" customHeight="1">
      <c r="A889" s="7"/>
      <c r="B889" s="28"/>
      <c r="C889" s="14"/>
      <c r="D889" s="14"/>
      <c r="E889" s="465" t="s">
        <v>2066</v>
      </c>
      <c r="F889" s="421"/>
      <c r="G889" s="471"/>
    </row>
    <row r="890" spans="1:8" ht="24.75">
      <c r="A890" s="243" t="s">
        <v>1397</v>
      </c>
      <c r="B890" s="245"/>
      <c r="C890" s="246"/>
      <c r="D890" s="246"/>
      <c r="E890" s="244"/>
      <c r="F890" s="419"/>
      <c r="G890" s="420"/>
    </row>
    <row r="891" spans="1:8" ht="68.25" customHeight="1">
      <c r="A891" s="7"/>
      <c r="B891" s="28"/>
      <c r="C891" s="14"/>
      <c r="D891" s="14"/>
      <c r="E891" s="15" t="s">
        <v>2026</v>
      </c>
      <c r="F891" s="470" t="s">
        <v>1617</v>
      </c>
      <c r="G891" s="422" t="str">
        <f>"退職2回以上(Q"&amp;$B$558&amp;"=4-9)"</f>
        <v>退職2回以上(Q51=4-9)</v>
      </c>
    </row>
    <row r="892" spans="1:8" ht="28.5">
      <c r="A892" s="7" t="s">
        <v>154</v>
      </c>
      <c r="B892" s="26">
        <f>B884+1</f>
        <v>78</v>
      </c>
      <c r="C892" s="22"/>
      <c r="D892" s="22"/>
      <c r="E892" s="13" t="s">
        <v>2043</v>
      </c>
      <c r="F892" s="466" t="s">
        <v>1447</v>
      </c>
      <c r="G892" s="424" t="str">
        <f>"退職2回以上(Q"&amp;$B$558&amp;"=4-9)"</f>
        <v>退職2回以上(Q51=4-9)</v>
      </c>
    </row>
    <row r="893" spans="1:8">
      <c r="A893" s="7"/>
      <c r="B893" s="27"/>
      <c r="C893" s="5"/>
      <c r="D893" s="5"/>
      <c r="E893" s="4" t="s">
        <v>0</v>
      </c>
      <c r="F893" s="417"/>
      <c r="G893" s="418"/>
    </row>
    <row r="894" spans="1:8" s="20" customFormat="1">
      <c r="A894" s="7"/>
      <c r="B894" s="27"/>
      <c r="C894" s="5"/>
      <c r="D894" s="5" t="s">
        <v>9</v>
      </c>
      <c r="E894" s="2" t="s">
        <v>346</v>
      </c>
      <c r="F894" s="415"/>
      <c r="G894" s="416"/>
    </row>
    <row r="895" spans="1:8" s="20" customFormat="1">
      <c r="A895" s="7"/>
      <c r="B895" s="27"/>
      <c r="C895" s="5"/>
      <c r="D895" s="5" t="s">
        <v>160</v>
      </c>
      <c r="E895" s="2" t="s">
        <v>1210</v>
      </c>
      <c r="F895" s="415"/>
      <c r="G895" s="416"/>
    </row>
    <row r="896" spans="1:8" s="20" customFormat="1">
      <c r="A896" s="7"/>
      <c r="B896" s="27"/>
      <c r="C896" s="5"/>
      <c r="D896" s="5" t="s">
        <v>176</v>
      </c>
      <c r="E896" s="2" t="s">
        <v>199</v>
      </c>
      <c r="F896" s="415"/>
      <c r="G896" s="416"/>
    </row>
    <row r="897" spans="1:7" s="20" customFormat="1">
      <c r="A897" s="7"/>
      <c r="B897" s="27"/>
      <c r="C897" s="5"/>
      <c r="D897" s="5" t="s">
        <v>148</v>
      </c>
      <c r="E897" s="2" t="s">
        <v>167</v>
      </c>
      <c r="F897" s="415"/>
      <c r="G897" s="416"/>
    </row>
    <row r="898" spans="1:7" s="20" customFormat="1">
      <c r="A898" s="7"/>
      <c r="B898" s="27"/>
      <c r="C898" s="5"/>
      <c r="D898" s="5" t="s">
        <v>149</v>
      </c>
      <c r="E898" s="2" t="s">
        <v>1211</v>
      </c>
      <c r="F898" s="415"/>
      <c r="G898" s="416"/>
    </row>
    <row r="899" spans="1:7" s="20" customFormat="1">
      <c r="A899" s="7"/>
      <c r="B899" s="27"/>
      <c r="C899" s="5"/>
      <c r="D899" s="5" t="s">
        <v>150</v>
      </c>
      <c r="E899" s="2" t="s">
        <v>347</v>
      </c>
      <c r="F899" s="415"/>
      <c r="G899" s="416"/>
    </row>
    <row r="900" spans="1:7" s="20" customFormat="1">
      <c r="A900" s="7"/>
      <c r="B900" s="27"/>
      <c r="C900" s="5"/>
      <c r="D900" s="5" t="s">
        <v>9</v>
      </c>
      <c r="E900" s="2"/>
      <c r="F900" s="415"/>
      <c r="G900" s="416"/>
    </row>
    <row r="901" spans="1:7" s="20" customFormat="1">
      <c r="A901" s="7"/>
      <c r="B901" s="27"/>
      <c r="C901" s="5"/>
      <c r="D901" s="5" t="s">
        <v>1212</v>
      </c>
      <c r="E901" s="2" t="s">
        <v>162</v>
      </c>
      <c r="F901" s="415"/>
      <c r="G901" s="416"/>
    </row>
    <row r="902" spans="1:7" s="20" customFormat="1">
      <c r="A902" s="7"/>
      <c r="B902" s="27"/>
      <c r="C902" s="5"/>
      <c r="D902" s="5" t="s">
        <v>39</v>
      </c>
      <c r="E902" s="2" t="s">
        <v>2067</v>
      </c>
      <c r="F902" s="415"/>
      <c r="G902" s="416"/>
    </row>
    <row r="903" spans="1:7" ht="28.5">
      <c r="A903" s="7" t="s">
        <v>154</v>
      </c>
      <c r="B903" s="26">
        <f>B892+1</f>
        <v>79</v>
      </c>
      <c r="C903" s="22"/>
      <c r="D903" s="22"/>
      <c r="E903" s="13" t="s">
        <v>1213</v>
      </c>
      <c r="F903" s="423" t="str">
        <f>"Q"&amp;B892&amp;"と同じ"</f>
        <v>Q78と同じ</v>
      </c>
      <c r="G903" s="424" t="str">
        <f>"退職2回以上(Q"&amp;$B$558&amp;"=4-9)"</f>
        <v>退職2回以上(Q51=4-9)</v>
      </c>
    </row>
    <row r="904" spans="1:7">
      <c r="A904" s="7"/>
      <c r="B904" s="27"/>
      <c r="C904" s="5"/>
      <c r="D904" s="5"/>
      <c r="E904" s="4" t="s">
        <v>0</v>
      </c>
      <c r="F904" s="417"/>
      <c r="G904" s="418"/>
    </row>
    <row r="905" spans="1:7" ht="30">
      <c r="A905" s="7"/>
      <c r="B905" s="27"/>
      <c r="C905" s="5"/>
      <c r="D905" s="5"/>
      <c r="E905" s="4" t="s">
        <v>212</v>
      </c>
      <c r="F905" s="417"/>
      <c r="G905" s="418"/>
    </row>
    <row r="906" spans="1:7" ht="60" customHeight="1">
      <c r="A906" s="7"/>
      <c r="B906" s="27"/>
      <c r="C906" s="5"/>
      <c r="D906" s="5"/>
      <c r="E906" s="4" t="s">
        <v>1214</v>
      </c>
      <c r="F906" s="417"/>
      <c r="G906" s="418"/>
    </row>
    <row r="907" spans="1:7">
      <c r="A907" s="7"/>
      <c r="B907" s="27"/>
      <c r="C907" s="5"/>
      <c r="D907" s="5"/>
      <c r="E907" s="2" t="s">
        <v>131</v>
      </c>
      <c r="F907" s="415"/>
      <c r="G907" s="416"/>
    </row>
    <row r="908" spans="1:7" ht="30">
      <c r="A908" s="7" t="s">
        <v>154</v>
      </c>
      <c r="B908" s="26">
        <f>B903+1</f>
        <v>80</v>
      </c>
      <c r="C908" s="22"/>
      <c r="D908" s="22"/>
      <c r="E908" s="13" t="s">
        <v>1630</v>
      </c>
      <c r="F908" s="562" t="str">
        <f>"前問で業種が公務以外(Q"&amp;B903&amp;"=1-65,67)"</f>
        <v>前問で業種が公務以外(Q79=1-65,67)</v>
      </c>
      <c r="G908" s="563"/>
    </row>
    <row r="909" spans="1:7">
      <c r="A909" s="7"/>
      <c r="B909" s="27"/>
      <c r="C909" s="5"/>
      <c r="D909" s="5"/>
      <c r="E909" s="4" t="s">
        <v>0</v>
      </c>
      <c r="F909" s="417"/>
      <c r="G909" s="418"/>
    </row>
    <row r="910" spans="1:7">
      <c r="A910" s="7"/>
      <c r="B910" s="27"/>
      <c r="C910" s="5"/>
      <c r="D910" s="5" t="s">
        <v>33</v>
      </c>
      <c r="E910" s="2" t="s">
        <v>132</v>
      </c>
      <c r="F910" s="415"/>
      <c r="G910" s="416"/>
    </row>
    <row r="911" spans="1:7">
      <c r="A911" s="7"/>
      <c r="B911" s="27"/>
      <c r="C911" s="5"/>
      <c r="D911" s="5" t="s">
        <v>34</v>
      </c>
      <c r="E911" s="2" t="s">
        <v>133</v>
      </c>
      <c r="F911" s="415"/>
      <c r="G911" s="416"/>
    </row>
    <row r="912" spans="1:7">
      <c r="A912" s="7"/>
      <c r="B912" s="27"/>
      <c r="C912" s="5"/>
      <c r="D912" s="5" t="s">
        <v>14</v>
      </c>
      <c r="E912" s="2" t="s">
        <v>134</v>
      </c>
      <c r="F912" s="415"/>
      <c r="G912" s="416"/>
    </row>
    <row r="913" spans="1:7">
      <c r="A913" s="7"/>
      <c r="B913" s="27"/>
      <c r="C913" s="5"/>
      <c r="D913" s="5" t="s">
        <v>15</v>
      </c>
      <c r="E913" s="2" t="s">
        <v>135</v>
      </c>
      <c r="F913" s="415"/>
      <c r="G913" s="416"/>
    </row>
    <row r="914" spans="1:7">
      <c r="A914" s="7"/>
      <c r="B914" s="27"/>
      <c r="C914" s="5"/>
      <c r="D914" s="5" t="s">
        <v>16</v>
      </c>
      <c r="E914" s="2" t="s">
        <v>136</v>
      </c>
      <c r="F914" s="415"/>
      <c r="G914" s="416"/>
    </row>
    <row r="915" spans="1:7">
      <c r="A915" s="7"/>
      <c r="B915" s="27"/>
      <c r="C915" s="5"/>
      <c r="D915" s="5" t="s">
        <v>17</v>
      </c>
      <c r="E915" s="2" t="s">
        <v>137</v>
      </c>
      <c r="F915" s="415"/>
      <c r="G915" s="416"/>
    </row>
    <row r="916" spans="1:7">
      <c r="A916" s="7"/>
      <c r="B916" s="27"/>
      <c r="C916" s="5"/>
      <c r="D916" s="5" t="s">
        <v>18</v>
      </c>
      <c r="E916" s="2" t="s">
        <v>138</v>
      </c>
      <c r="F916" s="415"/>
      <c r="G916" s="416"/>
    </row>
    <row r="917" spans="1:7">
      <c r="A917" s="7"/>
      <c r="B917" s="27"/>
      <c r="C917" s="5"/>
      <c r="D917" s="5" t="s">
        <v>19</v>
      </c>
      <c r="E917" s="2" t="s">
        <v>139</v>
      </c>
      <c r="F917" s="415"/>
      <c r="G917" s="416"/>
    </row>
    <row r="918" spans="1:7">
      <c r="A918" s="7"/>
      <c r="B918" s="27"/>
      <c r="C918" s="5"/>
      <c r="D918" s="5" t="s">
        <v>20</v>
      </c>
      <c r="E918" s="2" t="s">
        <v>140</v>
      </c>
      <c r="F918" s="415"/>
      <c r="G918" s="416"/>
    </row>
    <row r="919" spans="1:7">
      <c r="A919" s="7"/>
      <c r="B919" s="27"/>
      <c r="C919" s="5"/>
      <c r="D919" s="5" t="s">
        <v>21</v>
      </c>
      <c r="E919" s="2" t="s">
        <v>141</v>
      </c>
      <c r="F919" s="415"/>
      <c r="G919" s="416"/>
    </row>
    <row r="920" spans="1:7">
      <c r="A920" s="7"/>
      <c r="B920" s="27"/>
      <c r="C920" s="5"/>
      <c r="D920" s="5" t="s">
        <v>22</v>
      </c>
      <c r="E920" s="2" t="s">
        <v>142</v>
      </c>
      <c r="F920" s="415"/>
      <c r="G920" s="416"/>
    </row>
    <row r="921" spans="1:7">
      <c r="A921" s="7"/>
      <c r="B921" s="27"/>
      <c r="C921" s="5"/>
      <c r="D921" s="5" t="s">
        <v>23</v>
      </c>
      <c r="E921" s="2" t="s">
        <v>143</v>
      </c>
      <c r="F921" s="415"/>
      <c r="G921" s="416"/>
    </row>
    <row r="922" spans="1:7">
      <c r="A922" s="7"/>
      <c r="B922" s="27"/>
      <c r="C922" s="5"/>
      <c r="D922" s="5" t="s">
        <v>24</v>
      </c>
      <c r="E922" s="2" t="s">
        <v>144</v>
      </c>
      <c r="F922" s="415"/>
      <c r="G922" s="416"/>
    </row>
    <row r="923" spans="1:7" ht="28.5">
      <c r="A923" s="7" t="s">
        <v>154</v>
      </c>
      <c r="B923" s="26">
        <f>B908+1</f>
        <v>81</v>
      </c>
      <c r="C923" s="22"/>
      <c r="D923" s="22"/>
      <c r="E923" s="13" t="s">
        <v>1629</v>
      </c>
      <c r="F923" s="423" t="str">
        <f>F903</f>
        <v>Q78と同じ</v>
      </c>
      <c r="G923" s="424" t="str">
        <f>"退職2回以上(Q"&amp;$B$558&amp;"=4-9)"</f>
        <v>退職2回以上(Q51=4-9)</v>
      </c>
    </row>
    <row r="924" spans="1:7">
      <c r="A924" s="7"/>
      <c r="B924" s="27"/>
      <c r="C924" s="5"/>
      <c r="D924" s="5"/>
      <c r="E924" s="4" t="s">
        <v>0</v>
      </c>
      <c r="F924" s="417"/>
      <c r="G924" s="418"/>
    </row>
    <row r="925" spans="1:7" ht="30">
      <c r="A925" s="7"/>
      <c r="B925" s="27"/>
      <c r="C925" s="5"/>
      <c r="D925" s="5"/>
      <c r="E925" s="4" t="s">
        <v>248</v>
      </c>
      <c r="F925" s="417"/>
      <c r="G925" s="418"/>
    </row>
    <row r="926" spans="1:7" ht="58.5" customHeight="1">
      <c r="A926" s="7"/>
      <c r="B926" s="27"/>
      <c r="C926" s="5"/>
      <c r="D926" s="5"/>
      <c r="E926" s="4" t="s">
        <v>1421</v>
      </c>
      <c r="F926" s="417"/>
      <c r="G926" s="418"/>
    </row>
    <row r="927" spans="1:7">
      <c r="A927" s="7"/>
      <c r="B927" s="27"/>
      <c r="C927" s="5"/>
      <c r="D927" s="5"/>
      <c r="E927" s="2" t="s">
        <v>145</v>
      </c>
      <c r="F927" s="415"/>
      <c r="G927" s="416"/>
    </row>
    <row r="928" spans="1:7" ht="28.5">
      <c r="A928" s="7"/>
      <c r="B928" s="28"/>
      <c r="C928" s="14"/>
      <c r="D928" s="14"/>
      <c r="E928" s="15" t="s">
        <v>1215</v>
      </c>
      <c r="F928" s="421" t="s">
        <v>1418</v>
      </c>
      <c r="G928" s="433" t="str">
        <f>"退職1回以上(Q"&amp;$B$558&amp;"=3-9)"</f>
        <v>退職1回以上(Q51=3-9)</v>
      </c>
    </row>
    <row r="929" spans="1:7" ht="57">
      <c r="A929" s="7"/>
      <c r="B929" s="28"/>
      <c r="C929" s="14"/>
      <c r="D929" s="14"/>
      <c r="E929" s="15" t="s">
        <v>1216</v>
      </c>
      <c r="F929" s="421" t="s">
        <v>1418</v>
      </c>
      <c r="G929" s="433" t="str">
        <f>"退職1回以上 かつ 12月時点就業者(Q"&amp;$B$558&amp;"=3-9 &amp; Q"&amp;$B$231&amp;"=1-6)"</f>
        <v>退職1回以上 かつ 12月時点就業者(Q51=3-9 &amp; Q17=1-6)</v>
      </c>
    </row>
    <row r="930" spans="1:7" ht="28.5">
      <c r="A930" s="7" t="s">
        <v>154</v>
      </c>
      <c r="B930" s="26">
        <f>B923+1</f>
        <v>82</v>
      </c>
      <c r="C930" s="22"/>
      <c r="D930" s="22"/>
      <c r="E930" s="13" t="s">
        <v>1631</v>
      </c>
      <c r="F930" s="423" t="s">
        <v>1418</v>
      </c>
      <c r="G930" s="434" t="str">
        <f>"退職1回以上(Q"&amp;$B$558&amp;"=3-9)"</f>
        <v>退職1回以上(Q51=3-9)</v>
      </c>
    </row>
    <row r="931" spans="1:7">
      <c r="A931" s="7"/>
      <c r="B931" s="27"/>
      <c r="C931" s="5"/>
      <c r="D931" s="5"/>
      <c r="E931" s="4" t="s">
        <v>0</v>
      </c>
      <c r="F931" s="417"/>
      <c r="G931" s="435"/>
    </row>
    <row r="932" spans="1:7" s="20" customFormat="1">
      <c r="A932" s="7"/>
      <c r="B932" s="27"/>
      <c r="C932" s="5"/>
      <c r="D932" s="5" t="s">
        <v>9</v>
      </c>
      <c r="E932" s="2" t="s">
        <v>346</v>
      </c>
      <c r="F932" s="415"/>
      <c r="G932" s="416"/>
    </row>
    <row r="933" spans="1:7" s="20" customFormat="1">
      <c r="A933" s="7"/>
      <c r="B933" s="27"/>
      <c r="C933" s="5"/>
      <c r="D933" s="5" t="s">
        <v>160</v>
      </c>
      <c r="E933" s="2" t="s">
        <v>1210</v>
      </c>
      <c r="F933" s="415"/>
      <c r="G933" s="416"/>
    </row>
    <row r="934" spans="1:7" s="20" customFormat="1">
      <c r="A934" s="7"/>
      <c r="B934" s="27"/>
      <c r="C934" s="5"/>
      <c r="D934" s="5" t="s">
        <v>176</v>
      </c>
      <c r="E934" s="2" t="s">
        <v>199</v>
      </c>
      <c r="F934" s="415"/>
      <c r="G934" s="416"/>
    </row>
    <row r="935" spans="1:7" s="20" customFormat="1">
      <c r="A935" s="7"/>
      <c r="B935" s="27"/>
      <c r="C935" s="5"/>
      <c r="D935" s="5" t="s">
        <v>148</v>
      </c>
      <c r="E935" s="2" t="s">
        <v>167</v>
      </c>
      <c r="F935" s="415"/>
      <c r="G935" s="416"/>
    </row>
    <row r="936" spans="1:7" s="20" customFormat="1">
      <c r="A936" s="7"/>
      <c r="B936" s="27"/>
      <c r="C936" s="5"/>
      <c r="D936" s="5" t="s">
        <v>149</v>
      </c>
      <c r="E936" s="2" t="s">
        <v>1211</v>
      </c>
      <c r="F936" s="415"/>
      <c r="G936" s="416"/>
    </row>
    <row r="937" spans="1:7" s="20" customFormat="1">
      <c r="A937" s="7"/>
      <c r="B937" s="27"/>
      <c r="C937" s="5"/>
      <c r="D937" s="5" t="s">
        <v>150</v>
      </c>
      <c r="E937" s="2" t="s">
        <v>347</v>
      </c>
      <c r="F937" s="415"/>
      <c r="G937" s="416"/>
    </row>
    <row r="938" spans="1:7" s="20" customFormat="1">
      <c r="A938" s="7"/>
      <c r="B938" s="27"/>
      <c r="C938" s="5"/>
      <c r="D938" s="5" t="s">
        <v>9</v>
      </c>
      <c r="E938" s="2"/>
      <c r="F938" s="415"/>
      <c r="G938" s="416"/>
    </row>
    <row r="939" spans="1:7" s="20" customFormat="1">
      <c r="A939" s="7"/>
      <c r="B939" s="27"/>
      <c r="C939" s="5"/>
      <c r="D939" s="5" t="s">
        <v>1212</v>
      </c>
      <c r="E939" s="2" t="s">
        <v>162</v>
      </c>
      <c r="F939" s="415"/>
      <c r="G939" s="469"/>
    </row>
    <row r="940" spans="1:7" s="20" customFormat="1">
      <c r="A940" s="7"/>
      <c r="B940" s="27"/>
      <c r="C940" s="5"/>
      <c r="D940" s="5" t="s">
        <v>39</v>
      </c>
      <c r="E940" s="2" t="s">
        <v>2067</v>
      </c>
      <c r="F940" s="415"/>
      <c r="G940" s="469"/>
    </row>
    <row r="941" spans="1:7" ht="57">
      <c r="A941" s="7"/>
      <c r="B941" s="28"/>
      <c r="C941" s="14"/>
      <c r="D941" s="14"/>
      <c r="E941" s="15" t="s">
        <v>1216</v>
      </c>
      <c r="F941" s="421" t="s">
        <v>1418</v>
      </c>
      <c r="G941" s="433" t="str">
        <f>"退職1回以上 かつ 12月時点就業者(Q"&amp;$B$558&amp;"=3-9 &amp; Q"&amp;$B$231&amp;"=1-6)"</f>
        <v>退職1回以上 かつ 12月時点就業者(Q51=3-9 &amp; Q17=1-6)</v>
      </c>
    </row>
    <row r="942" spans="1:7" ht="28.5">
      <c r="A942" s="7" t="s">
        <v>154</v>
      </c>
      <c r="B942" s="26">
        <f>B930+1</f>
        <v>83</v>
      </c>
      <c r="C942" s="22"/>
      <c r="D942" s="22"/>
      <c r="E942" s="13" t="s">
        <v>1632</v>
      </c>
      <c r="F942" s="423" t="str">
        <f>F930</f>
        <v>表示なし</v>
      </c>
      <c r="G942" s="434" t="str">
        <f>"退職1回以上(Q"&amp;$B$558&amp;"=3-9)"</f>
        <v>退職1回以上(Q51=3-9)</v>
      </c>
    </row>
    <row r="943" spans="1:7">
      <c r="A943" s="7"/>
      <c r="B943" s="27"/>
      <c r="C943" s="5"/>
      <c r="D943" s="5"/>
      <c r="E943" s="4" t="s">
        <v>0</v>
      </c>
      <c r="F943" s="417"/>
      <c r="G943" s="435"/>
    </row>
    <row r="944" spans="1:7" ht="30">
      <c r="A944" s="7"/>
      <c r="B944" s="27"/>
      <c r="C944" s="5"/>
      <c r="D944" s="5"/>
      <c r="E944" s="4" t="s">
        <v>212</v>
      </c>
      <c r="F944" s="417"/>
      <c r="G944" s="435"/>
    </row>
    <row r="945" spans="1:7" ht="60" customHeight="1">
      <c r="A945" s="7"/>
      <c r="B945" s="27"/>
      <c r="C945" s="5"/>
      <c r="D945" s="5"/>
      <c r="E945" s="4" t="s">
        <v>1214</v>
      </c>
      <c r="F945" s="417"/>
      <c r="G945" s="435"/>
    </row>
    <row r="946" spans="1:7">
      <c r="A946" s="7"/>
      <c r="B946" s="27"/>
      <c r="C946" s="5"/>
      <c r="D946" s="5"/>
      <c r="E946" s="2" t="s">
        <v>131</v>
      </c>
      <c r="F946" s="415"/>
      <c r="G946" s="469"/>
    </row>
    <row r="947" spans="1:7" ht="71.25">
      <c r="A947" s="7"/>
      <c r="B947" s="28"/>
      <c r="C947" s="14"/>
      <c r="D947" s="14"/>
      <c r="E947" s="15" t="s">
        <v>1216</v>
      </c>
      <c r="F947" s="421" t="s">
        <v>1418</v>
      </c>
      <c r="G947" s="433" t="str">
        <f>"前問で業種が公務以外 かつ 12月時点就業者(Q"&amp;$B$942&amp;"=1-65,67 &amp; Q"&amp;$B$231&amp;"=1-6)"</f>
        <v>前問で業種が公務以外 かつ 12月時点就業者(Q83=1-65,67 &amp; Q17=1-6)</v>
      </c>
    </row>
    <row r="948" spans="1:7" ht="42.75">
      <c r="A948" s="7" t="s">
        <v>154</v>
      </c>
      <c r="B948" s="26">
        <f>B942+1</f>
        <v>84</v>
      </c>
      <c r="C948" s="22"/>
      <c r="D948" s="22"/>
      <c r="E948" s="13" t="s">
        <v>1217</v>
      </c>
      <c r="F948" s="423" t="str">
        <f>F942</f>
        <v>表示なし</v>
      </c>
      <c r="G948" s="434" t="str">
        <f>"前問で業種が公務以外(Q"&amp;$B$942&amp;"=1-65,67)"</f>
        <v>前問で業種が公務以外(Q83=1-65,67)</v>
      </c>
    </row>
    <row r="949" spans="1:7">
      <c r="A949" s="7"/>
      <c r="B949" s="27"/>
      <c r="C949" s="5"/>
      <c r="D949" s="5"/>
      <c r="E949" s="4" t="s">
        <v>0</v>
      </c>
      <c r="F949" s="417"/>
      <c r="G949" s="435"/>
    </row>
    <row r="950" spans="1:7">
      <c r="A950" s="7"/>
      <c r="B950" s="27"/>
      <c r="C950" s="5"/>
      <c r="D950" s="5" t="s">
        <v>33</v>
      </c>
      <c r="E950" s="2" t="s">
        <v>132</v>
      </c>
      <c r="F950" s="415"/>
      <c r="G950" s="469"/>
    </row>
    <row r="951" spans="1:7">
      <c r="A951" s="7"/>
      <c r="B951" s="27"/>
      <c r="C951" s="5"/>
      <c r="D951" s="5" t="s">
        <v>34</v>
      </c>
      <c r="E951" s="2" t="s">
        <v>133</v>
      </c>
      <c r="F951" s="415"/>
      <c r="G951" s="469"/>
    </row>
    <row r="952" spans="1:7">
      <c r="A952" s="7"/>
      <c r="B952" s="27"/>
      <c r="C952" s="5"/>
      <c r="D952" s="5" t="s">
        <v>14</v>
      </c>
      <c r="E952" s="2" t="s">
        <v>134</v>
      </c>
      <c r="F952" s="415"/>
      <c r="G952" s="469"/>
    </row>
    <row r="953" spans="1:7">
      <c r="A953" s="7"/>
      <c r="B953" s="27"/>
      <c r="C953" s="5"/>
      <c r="D953" s="5" t="s">
        <v>15</v>
      </c>
      <c r="E953" s="2" t="s">
        <v>135</v>
      </c>
      <c r="F953" s="415"/>
      <c r="G953" s="416"/>
    </row>
    <row r="954" spans="1:7">
      <c r="A954" s="7"/>
      <c r="B954" s="27"/>
      <c r="C954" s="5"/>
      <c r="D954" s="5" t="s">
        <v>16</v>
      </c>
      <c r="E954" s="2" t="s">
        <v>136</v>
      </c>
      <c r="F954" s="415"/>
      <c r="G954" s="416"/>
    </row>
    <row r="955" spans="1:7">
      <c r="A955" s="7"/>
      <c r="B955" s="27"/>
      <c r="C955" s="5"/>
      <c r="D955" s="5" t="s">
        <v>17</v>
      </c>
      <c r="E955" s="2" t="s">
        <v>137</v>
      </c>
      <c r="F955" s="415"/>
      <c r="G955" s="416"/>
    </row>
    <row r="956" spans="1:7">
      <c r="A956" s="7"/>
      <c r="B956" s="27"/>
      <c r="C956" s="5"/>
      <c r="D956" s="5" t="s">
        <v>18</v>
      </c>
      <c r="E956" s="2" t="s">
        <v>138</v>
      </c>
      <c r="F956" s="415"/>
      <c r="G956" s="416"/>
    </row>
    <row r="957" spans="1:7">
      <c r="A957" s="7"/>
      <c r="B957" s="27"/>
      <c r="C957" s="5"/>
      <c r="D957" s="5" t="s">
        <v>19</v>
      </c>
      <c r="E957" s="2" t="s">
        <v>139</v>
      </c>
      <c r="F957" s="415"/>
      <c r="G957" s="416"/>
    </row>
    <row r="958" spans="1:7">
      <c r="A958" s="7"/>
      <c r="B958" s="27"/>
      <c r="C958" s="5"/>
      <c r="D958" s="5" t="s">
        <v>20</v>
      </c>
      <c r="E958" s="2" t="s">
        <v>140</v>
      </c>
      <c r="F958" s="415"/>
      <c r="G958" s="416"/>
    </row>
    <row r="959" spans="1:7">
      <c r="A959" s="7"/>
      <c r="B959" s="27"/>
      <c r="C959" s="5"/>
      <c r="D959" s="5" t="s">
        <v>21</v>
      </c>
      <c r="E959" s="2" t="s">
        <v>141</v>
      </c>
      <c r="F959" s="415"/>
      <c r="G959" s="416"/>
    </row>
    <row r="960" spans="1:7">
      <c r="A960" s="7"/>
      <c r="B960" s="27"/>
      <c r="C960" s="5"/>
      <c r="D960" s="5" t="s">
        <v>22</v>
      </c>
      <c r="E960" s="2" t="s">
        <v>142</v>
      </c>
      <c r="F960" s="415"/>
      <c r="G960" s="416"/>
    </row>
    <row r="961" spans="1:7">
      <c r="A961" s="7"/>
      <c r="B961" s="27"/>
      <c r="C961" s="5"/>
      <c r="D961" s="5" t="s">
        <v>23</v>
      </c>
      <c r="E961" s="2" t="s">
        <v>143</v>
      </c>
      <c r="F961" s="415"/>
      <c r="G961" s="469"/>
    </row>
    <row r="962" spans="1:7">
      <c r="A962" s="7"/>
      <c r="B962" s="27"/>
      <c r="C962" s="5"/>
      <c r="D962" s="5" t="s">
        <v>24</v>
      </c>
      <c r="E962" s="2" t="s">
        <v>144</v>
      </c>
      <c r="F962" s="415"/>
      <c r="G962" s="469"/>
    </row>
    <row r="963" spans="1:7" ht="57">
      <c r="A963" s="7"/>
      <c r="B963" s="28"/>
      <c r="C963" s="14"/>
      <c r="D963" s="14"/>
      <c r="E963" s="15" t="s">
        <v>1216</v>
      </c>
      <c r="F963" s="421" t="s">
        <v>1418</v>
      </c>
      <c r="G963" s="433" t="str">
        <f>"退職1回以上 かつ 12月時点就業者(Q"&amp;$B$558&amp;"=3-9 &amp; Q"&amp;$B$231&amp;"=1-6)"</f>
        <v>退職1回以上 かつ 12月時点就業者(Q51=3-9 &amp; Q17=1-6)</v>
      </c>
    </row>
    <row r="964" spans="1:7" ht="28.5">
      <c r="A964" s="7" t="s">
        <v>154</v>
      </c>
      <c r="B964" s="26">
        <f>B948+1</f>
        <v>85</v>
      </c>
      <c r="C964" s="22"/>
      <c r="D964" s="22"/>
      <c r="E964" s="13" t="s">
        <v>1219</v>
      </c>
      <c r="F964" s="423" t="str">
        <f>F948</f>
        <v>表示なし</v>
      </c>
      <c r="G964" s="434" t="str">
        <f>"退職1回以上(Q"&amp;$B$558&amp;"=3-9)"</f>
        <v>退職1回以上(Q51=3-9)</v>
      </c>
    </row>
    <row r="965" spans="1:7">
      <c r="A965" s="7"/>
      <c r="B965" s="27"/>
      <c r="C965" s="5"/>
      <c r="D965" s="5"/>
      <c r="E965" s="4" t="s">
        <v>0</v>
      </c>
      <c r="F965" s="417"/>
      <c r="G965" s="435"/>
    </row>
    <row r="966" spans="1:7" ht="30">
      <c r="A966" s="7"/>
      <c r="B966" s="27"/>
      <c r="C966" s="5"/>
      <c r="D966" s="5"/>
      <c r="E966" s="4" t="s">
        <v>248</v>
      </c>
      <c r="F966" s="417"/>
      <c r="G966" s="435"/>
    </row>
    <row r="967" spans="1:7" ht="66" customHeight="1">
      <c r="A967" s="7"/>
      <c r="B967" s="27"/>
      <c r="C967" s="5"/>
      <c r="D967" s="5"/>
      <c r="E967" s="4" t="s">
        <v>1421</v>
      </c>
      <c r="F967" s="417"/>
      <c r="G967" s="435"/>
    </row>
    <row r="968" spans="1:7">
      <c r="A968" s="7"/>
      <c r="B968" s="27"/>
      <c r="C968" s="5"/>
      <c r="D968" s="5"/>
      <c r="E968" s="2" t="s">
        <v>1220</v>
      </c>
      <c r="F968" s="415"/>
      <c r="G968" s="469"/>
    </row>
    <row r="969" spans="1:7" ht="57">
      <c r="A969" s="7"/>
      <c r="B969" s="28"/>
      <c r="C969" s="14"/>
      <c r="D969" s="14"/>
      <c r="E969" s="15" t="s">
        <v>1216</v>
      </c>
      <c r="F969" s="421" t="s">
        <v>1418</v>
      </c>
      <c r="G969" s="433" t="str">
        <f>"退職1回以上 かつ 12月時点就業者(Q"&amp;$B$558&amp;"=3-9 &amp; Q"&amp;$B$231&amp;"=1-6)"</f>
        <v>退職1回以上 かつ 12月時点就業者(Q51=3-9 &amp; Q17=1-6)</v>
      </c>
    </row>
    <row r="970" spans="1:7" ht="28.5">
      <c r="A970" s="7" t="s">
        <v>30</v>
      </c>
      <c r="B970" s="26">
        <f>B964+1</f>
        <v>86</v>
      </c>
      <c r="C970" s="22"/>
      <c r="D970" s="22"/>
      <c r="E970" s="13" t="s">
        <v>1647</v>
      </c>
      <c r="F970" s="423" t="str">
        <f>F964</f>
        <v>表示なし</v>
      </c>
      <c r="G970" s="434" t="str">
        <f>"退職1回以上(Q"&amp;$B$558&amp;"=3-9)"</f>
        <v>退職1回以上(Q51=3-9)</v>
      </c>
    </row>
    <row r="971" spans="1:7">
      <c r="A971" s="7"/>
      <c r="B971" s="27"/>
      <c r="C971" s="5"/>
      <c r="D971" s="5"/>
      <c r="E971" s="4" t="s">
        <v>1</v>
      </c>
      <c r="F971" s="417"/>
      <c r="G971" s="435"/>
    </row>
    <row r="972" spans="1:7" ht="30">
      <c r="A972" s="7"/>
      <c r="B972" s="27"/>
      <c r="C972" s="5"/>
      <c r="D972" s="5"/>
      <c r="E972" s="4" t="s">
        <v>213</v>
      </c>
      <c r="F972" s="417"/>
      <c r="G972" s="435"/>
    </row>
    <row r="973" spans="1:7" ht="29.25" customHeight="1">
      <c r="A973" s="7"/>
      <c r="B973" s="27"/>
      <c r="C973" s="5"/>
      <c r="D973" s="5"/>
      <c r="E973" s="4" t="s">
        <v>214</v>
      </c>
      <c r="F973" s="417"/>
      <c r="G973" s="435"/>
    </row>
    <row r="974" spans="1:7">
      <c r="A974" s="7"/>
      <c r="B974" s="27"/>
      <c r="C974" s="5"/>
      <c r="D974" s="5"/>
      <c r="E974" s="4" t="s">
        <v>250</v>
      </c>
      <c r="F974" s="417"/>
      <c r="G974" s="435"/>
    </row>
    <row r="975" spans="1:7">
      <c r="A975" s="7"/>
      <c r="B975" s="27"/>
      <c r="C975" s="5"/>
      <c r="D975" s="5"/>
      <c r="E975" s="2" t="s">
        <v>228</v>
      </c>
      <c r="F975" s="415"/>
      <c r="G975" s="469"/>
    </row>
    <row r="976" spans="1:7">
      <c r="A976" s="7"/>
      <c r="B976" s="27"/>
      <c r="C976" s="5"/>
      <c r="D976" s="5"/>
      <c r="E976" s="2" t="s">
        <v>1633</v>
      </c>
      <c r="F976" s="415"/>
      <c r="G976" s="469"/>
    </row>
    <row r="977" spans="1:7" ht="120">
      <c r="A977" s="7"/>
      <c r="B977" s="28"/>
      <c r="C977" s="14"/>
      <c r="D977" s="14"/>
      <c r="E977" s="15" t="s">
        <v>1628</v>
      </c>
      <c r="F977" s="421"/>
      <c r="G977" s="464"/>
    </row>
    <row r="978" spans="1:7" ht="57">
      <c r="A978" s="7"/>
      <c r="B978" s="28"/>
      <c r="C978" s="14"/>
      <c r="D978" s="14"/>
      <c r="E978" s="15" t="s">
        <v>1216</v>
      </c>
      <c r="F978" s="421" t="s">
        <v>1418</v>
      </c>
      <c r="G978" s="433" t="str">
        <f>"退職1回以上 かつ 12月時点就業者(Q"&amp;$B$558&amp;"=3-9 &amp; Q"&amp;$B$231&amp;"=1-6)"</f>
        <v>退職1回以上 かつ 12月時点就業者(Q51=3-9 &amp; Q17=1-6)</v>
      </c>
    </row>
    <row r="979" spans="1:7" ht="28.5">
      <c r="A979" s="7" t="s">
        <v>30</v>
      </c>
      <c r="B979" s="26">
        <f>B970+1</f>
        <v>87</v>
      </c>
      <c r="C979" s="22"/>
      <c r="D979" s="22"/>
      <c r="E979" s="13" t="s">
        <v>1221</v>
      </c>
      <c r="F979" s="423" t="str">
        <f>F970</f>
        <v>表示なし</v>
      </c>
      <c r="G979" s="434" t="str">
        <f>"退職1回以上(Q"&amp;$B$558&amp;"=3-9)"</f>
        <v>退職1回以上(Q51=3-9)</v>
      </c>
    </row>
    <row r="980" spans="1:7">
      <c r="A980" s="7"/>
      <c r="B980" s="27"/>
      <c r="C980" s="5"/>
      <c r="D980" s="5"/>
      <c r="E980" s="4" t="s">
        <v>1</v>
      </c>
      <c r="F980" s="417"/>
      <c r="G980" s="435"/>
    </row>
    <row r="981" spans="1:7">
      <c r="A981" s="7"/>
      <c r="B981" s="27"/>
      <c r="C981" s="5"/>
      <c r="D981" s="5"/>
      <c r="E981" s="4" t="s">
        <v>1222</v>
      </c>
      <c r="F981" s="417"/>
      <c r="G981" s="418"/>
    </row>
    <row r="982" spans="1:7">
      <c r="A982" s="7"/>
      <c r="B982" s="27"/>
      <c r="C982" s="5"/>
      <c r="D982" s="5"/>
      <c r="E982" s="2" t="s">
        <v>1223</v>
      </c>
      <c r="F982" s="415"/>
      <c r="G982" s="416"/>
    </row>
    <row r="983" spans="1:7" ht="57" customHeight="1">
      <c r="A983" s="7" t="s">
        <v>921</v>
      </c>
      <c r="B983" s="26">
        <f>B979+1</f>
        <v>88</v>
      </c>
      <c r="C983" s="22"/>
      <c r="D983" s="22"/>
      <c r="E983" s="13" t="s">
        <v>1224</v>
      </c>
      <c r="F983" s="423" t="str">
        <f>"昨年1年間入職者 かつ 12月就業者（Q"&amp;$B$605&amp;"=2 &amp; Q"&amp;$B$231&amp;"=1-6)"</f>
        <v>昨年1年間入職者 かつ 12月就業者（Q55=2 &amp; Q17=1-6)</v>
      </c>
      <c r="G983" s="467" t="str">
        <f>"退職1回以上 かつ 12月時点就業者(Q"&amp;$B$558&amp;"=3-9 &amp; Q"&amp;$B$231&amp;"=1-6)"</f>
        <v>退職1回以上 かつ 12月時点就業者(Q51=3-9 &amp; Q17=1-6)</v>
      </c>
    </row>
    <row r="984" spans="1:7">
      <c r="A984" s="7"/>
      <c r="B984" s="27"/>
      <c r="C984" s="5"/>
      <c r="D984" s="5"/>
      <c r="E984" s="219" t="s">
        <v>1008</v>
      </c>
      <c r="F984" s="417"/>
      <c r="G984" s="435"/>
    </row>
    <row r="985" spans="1:7">
      <c r="A985" s="7"/>
      <c r="B985" s="27"/>
      <c r="C985" s="5" t="s">
        <v>263</v>
      </c>
      <c r="D985" s="5" t="s">
        <v>32</v>
      </c>
      <c r="E985" s="2" t="s">
        <v>1225</v>
      </c>
      <c r="F985" s="415"/>
      <c r="G985" s="469"/>
    </row>
    <row r="986" spans="1:7">
      <c r="A986" s="7"/>
      <c r="B986" s="27"/>
      <c r="C986" s="5" t="s">
        <v>263</v>
      </c>
      <c r="D986" s="5" t="s">
        <v>153</v>
      </c>
      <c r="E986" s="2" t="s">
        <v>1226</v>
      </c>
      <c r="F986" s="415"/>
      <c r="G986" s="469"/>
    </row>
    <row r="987" spans="1:7">
      <c r="A987" s="7"/>
      <c r="B987" s="27"/>
      <c r="C987" s="5"/>
      <c r="D987" s="5" t="s">
        <v>33</v>
      </c>
      <c r="E987" s="2" t="s">
        <v>1227</v>
      </c>
      <c r="F987" s="415"/>
      <c r="G987" s="469"/>
    </row>
    <row r="988" spans="1:7">
      <c r="A988" s="7"/>
      <c r="B988" s="27"/>
      <c r="C988" s="5"/>
      <c r="D988" s="5" t="s">
        <v>34</v>
      </c>
      <c r="E988" s="2" t="s">
        <v>1228</v>
      </c>
      <c r="F988" s="415"/>
      <c r="G988" s="469"/>
    </row>
    <row r="989" spans="1:7">
      <c r="A989" s="7"/>
      <c r="B989" s="27"/>
      <c r="C989" s="5"/>
      <c r="D989" s="5" t="s">
        <v>14</v>
      </c>
      <c r="E989" s="2" t="s">
        <v>1229</v>
      </c>
      <c r="F989" s="415"/>
      <c r="G989" s="469"/>
    </row>
    <row r="990" spans="1:7">
      <c r="A990" s="7"/>
      <c r="B990" s="27"/>
      <c r="C990" s="5"/>
      <c r="D990" s="5" t="s">
        <v>15</v>
      </c>
      <c r="E990" s="2" t="s">
        <v>1230</v>
      </c>
      <c r="F990" s="415"/>
      <c r="G990" s="469"/>
    </row>
    <row r="991" spans="1:7">
      <c r="A991" s="7"/>
      <c r="B991" s="27"/>
      <c r="C991" s="5"/>
      <c r="D991" s="5" t="s">
        <v>16</v>
      </c>
      <c r="E991" s="2" t="s">
        <v>1231</v>
      </c>
      <c r="F991" s="415"/>
      <c r="G991" s="469"/>
    </row>
    <row r="992" spans="1:7">
      <c r="A992" s="7"/>
      <c r="B992" s="27"/>
      <c r="C992" s="5"/>
      <c r="D992" s="5" t="s">
        <v>17</v>
      </c>
      <c r="E992" s="2" t="s">
        <v>1232</v>
      </c>
      <c r="F992" s="415"/>
      <c r="G992" s="469"/>
    </row>
    <row r="993" spans="1:7">
      <c r="A993" s="7"/>
      <c r="B993" s="27"/>
      <c r="C993" s="5"/>
      <c r="D993" s="5" t="s">
        <v>18</v>
      </c>
      <c r="E993" s="2" t="s">
        <v>1233</v>
      </c>
      <c r="F993" s="415"/>
      <c r="G993" s="469"/>
    </row>
    <row r="994" spans="1:7">
      <c r="A994" s="7"/>
      <c r="B994" s="27"/>
      <c r="C994" s="5"/>
      <c r="D994" s="5" t="s">
        <v>19</v>
      </c>
      <c r="E994" s="2" t="s">
        <v>1234</v>
      </c>
      <c r="F994" s="415"/>
      <c r="G994" s="469"/>
    </row>
    <row r="995" spans="1:7">
      <c r="A995" s="7"/>
      <c r="B995" s="27"/>
      <c r="C995" s="5"/>
      <c r="D995" s="5" t="s">
        <v>20</v>
      </c>
      <c r="E995" s="2" t="s">
        <v>1235</v>
      </c>
      <c r="F995" s="415"/>
      <c r="G995" s="469"/>
    </row>
    <row r="996" spans="1:7">
      <c r="A996" s="7"/>
      <c r="B996" s="27"/>
      <c r="C996" s="5"/>
      <c r="D996" s="5" t="s">
        <v>21</v>
      </c>
      <c r="E996" s="2" t="s">
        <v>1236</v>
      </c>
      <c r="F996" s="415"/>
      <c r="G996" s="469"/>
    </row>
    <row r="997" spans="1:7">
      <c r="A997" s="7"/>
      <c r="B997" s="27"/>
      <c r="C997" s="5"/>
      <c r="D997" s="5" t="s">
        <v>22</v>
      </c>
      <c r="E997" s="2" t="s">
        <v>1237</v>
      </c>
      <c r="F997" s="415"/>
      <c r="G997" s="469"/>
    </row>
    <row r="998" spans="1:7">
      <c r="A998" s="7"/>
      <c r="B998" s="27"/>
      <c r="C998" s="5"/>
      <c r="D998" s="5" t="s">
        <v>23</v>
      </c>
      <c r="E998" s="2" t="s">
        <v>1238</v>
      </c>
      <c r="F998" s="415"/>
      <c r="G998" s="469"/>
    </row>
    <row r="999" spans="1:7">
      <c r="A999" s="7"/>
      <c r="B999" s="27"/>
      <c r="C999" s="5"/>
      <c r="D999" s="5" t="s">
        <v>24</v>
      </c>
      <c r="E999" s="2" t="s">
        <v>265</v>
      </c>
      <c r="F999" s="415"/>
      <c r="G999" s="469"/>
    </row>
    <row r="1000" spans="1:7" ht="85.5">
      <c r="A1000" s="7"/>
      <c r="B1000" s="28"/>
      <c r="C1000" s="14"/>
      <c r="D1000" s="14"/>
      <c r="E1000" s="15" t="s">
        <v>1216</v>
      </c>
      <c r="F1000" s="421" t="str">
        <f>"退職1回以上 かつ 昨年1年間入職者 かつ 12月就業者（Q"&amp;$B$558&amp;"=3-9 &amp; Q"&amp;$B$605&amp;"=2 &amp; Q"&amp;$B$231&amp;"=1-6)"</f>
        <v>退職1回以上 かつ 昨年1年間入職者 かつ 12月就業者（Q51=3-9 &amp; Q55=2 &amp; Q17=1-6)</v>
      </c>
      <c r="G1000" s="471" t="str">
        <f>"退職1回以上 かつ 12月時点就業者(Q"&amp;$B$558&amp;"=3-9 &amp; Q"&amp;$B$231&amp;"=1-6)"</f>
        <v>退職1回以上 かつ 12月時点就業者(Q51=3-9 &amp; Q17=1-6)</v>
      </c>
    </row>
    <row r="1001" spans="1:7" ht="85.5">
      <c r="A1001" s="7" t="s">
        <v>154</v>
      </c>
      <c r="B1001" s="26">
        <f>B983+1</f>
        <v>89</v>
      </c>
      <c r="C1001" s="22"/>
      <c r="D1001" s="22"/>
      <c r="E1001" s="13" t="s">
        <v>1239</v>
      </c>
      <c r="F1001" s="423" t="str">
        <f>"退職1回以上 かつ 昨年1年間入職者 かつ 12月就業者（Q"&amp;$B$558&amp;"=3-9 &amp; Q"&amp;$B$605&amp;"=2 &amp; Q"&amp;$B$231&amp;"=1-6)"</f>
        <v>退職1回以上 かつ 昨年1年間入職者 かつ 12月就業者（Q51=3-9 &amp; Q55=2 &amp; Q17=1-6)</v>
      </c>
      <c r="G1001" s="467" t="str">
        <f>"退職1回以上 かつ 12月時点就業者(Q"&amp;$B$558&amp;"=3-9 &amp; Q"&amp;$B$231&amp;"=1-6)"</f>
        <v>退職1回以上 かつ 12月時点就業者(Q51=3-9 &amp; Q17=1-6)</v>
      </c>
    </row>
    <row r="1002" spans="1:7">
      <c r="A1002" s="7"/>
      <c r="B1002" s="27"/>
      <c r="C1002" s="5"/>
      <c r="D1002" s="5"/>
      <c r="E1002" s="4" t="s">
        <v>0</v>
      </c>
      <c r="F1002" s="417"/>
      <c r="G1002" s="435"/>
    </row>
    <row r="1003" spans="1:7">
      <c r="A1003" s="7"/>
      <c r="B1003" s="27"/>
      <c r="C1003" s="5"/>
      <c r="D1003" s="5" t="s">
        <v>33</v>
      </c>
      <c r="E1003" s="2" t="s">
        <v>1240</v>
      </c>
      <c r="F1003" s="415"/>
      <c r="G1003" s="469"/>
    </row>
    <row r="1004" spans="1:7" ht="31.5" customHeight="1">
      <c r="A1004" s="7"/>
      <c r="B1004" s="27"/>
      <c r="C1004" s="5"/>
      <c r="D1004" s="5" t="s">
        <v>34</v>
      </c>
      <c r="E1004" s="2" t="s">
        <v>1241</v>
      </c>
      <c r="F1004" s="415"/>
      <c r="G1004" s="469"/>
    </row>
    <row r="1005" spans="1:7">
      <c r="A1005" s="7"/>
      <c r="B1005" s="27"/>
      <c r="C1005" s="5"/>
      <c r="D1005" s="5" t="s">
        <v>35</v>
      </c>
      <c r="E1005" s="2" t="s">
        <v>1242</v>
      </c>
      <c r="F1005" s="415"/>
      <c r="G1005" s="469"/>
    </row>
    <row r="1006" spans="1:7" ht="57" customHeight="1">
      <c r="A1006" s="7"/>
      <c r="B1006" s="28"/>
      <c r="C1006" s="14"/>
      <c r="D1006" s="14"/>
      <c r="E1006" s="15" t="s">
        <v>1216</v>
      </c>
      <c r="F1006" s="421" t="str">
        <f>"昨年1年間退職者 かつ 12月就業者（Q"&amp;$B$605&amp;"=１ &amp; Q"&amp;$B$231&amp;"=1-6)"</f>
        <v>昨年1年間退職者 かつ 12月就業者（Q55=１ &amp; Q17=1-6)</v>
      </c>
      <c r="G1006" s="433" t="str">
        <f>"退職1回以上 かつ 12月時点就業者(Q"&amp;$B$558&amp;"=3-9 &amp; Q"&amp;$B$231&amp;"=1-6)"</f>
        <v>退職1回以上 かつ 12月時点就業者(Q51=3-9 &amp; Q17=1-6)</v>
      </c>
    </row>
    <row r="1007" spans="1:7" ht="30">
      <c r="A1007" s="7" t="s">
        <v>921</v>
      </c>
      <c r="B1007" s="26">
        <f>B1001+1</f>
        <v>90</v>
      </c>
      <c r="C1007" s="22"/>
      <c r="D1007" s="22"/>
      <c r="E1007" s="24" t="s">
        <v>1243</v>
      </c>
      <c r="F1007" s="423" t="str">
        <f>"退職者（Q"&amp;$B$605&amp;"=１）"</f>
        <v>退職者（Q55=１）</v>
      </c>
      <c r="G1007" s="434" t="str">
        <f>"退職1回以上(Q"&amp;$B$558&amp;"=3-9)"</f>
        <v>退職1回以上(Q51=3-9)</v>
      </c>
    </row>
    <row r="1008" spans="1:7">
      <c r="A1008" s="7"/>
      <c r="B1008" s="27"/>
      <c r="C1008" s="5"/>
      <c r="D1008" s="5"/>
      <c r="E1008" s="219" t="s">
        <v>1008</v>
      </c>
      <c r="F1008" s="417"/>
      <c r="G1008" s="435"/>
    </row>
    <row r="1009" spans="1:7">
      <c r="A1009" s="7"/>
      <c r="B1009" s="27"/>
      <c r="C1009" s="5" t="s">
        <v>263</v>
      </c>
      <c r="D1009" s="5" t="s">
        <v>32</v>
      </c>
      <c r="E1009" s="2" t="s">
        <v>1244</v>
      </c>
      <c r="F1009" s="415"/>
      <c r="G1009" s="469"/>
    </row>
    <row r="1010" spans="1:7">
      <c r="A1010" s="7"/>
      <c r="B1010" s="27"/>
      <c r="C1010" s="5" t="s">
        <v>263</v>
      </c>
      <c r="D1010" s="5" t="s">
        <v>153</v>
      </c>
      <c r="E1010" s="2" t="s">
        <v>1245</v>
      </c>
      <c r="F1010" s="415"/>
      <c r="G1010" s="469"/>
    </row>
    <row r="1011" spans="1:7">
      <c r="A1011" s="7"/>
      <c r="B1011" s="27"/>
      <c r="C1011" s="5"/>
      <c r="D1011" s="5" t="s">
        <v>9</v>
      </c>
      <c r="E1011" s="2" t="s">
        <v>1246</v>
      </c>
      <c r="F1011" s="415"/>
      <c r="G1011" s="469"/>
    </row>
    <row r="1012" spans="1:7">
      <c r="A1012" s="7"/>
      <c r="B1012" s="27"/>
      <c r="C1012" s="5"/>
      <c r="D1012" s="5" t="s">
        <v>33</v>
      </c>
      <c r="E1012" s="2" t="s">
        <v>1247</v>
      </c>
      <c r="F1012" s="415"/>
      <c r="G1012" s="469"/>
    </row>
    <row r="1013" spans="1:7">
      <c r="A1013" s="7"/>
      <c r="B1013" s="27"/>
      <c r="C1013" s="5"/>
      <c r="D1013" s="5" t="s">
        <v>34</v>
      </c>
      <c r="E1013" s="2" t="s">
        <v>1248</v>
      </c>
      <c r="F1013" s="415"/>
      <c r="G1013" s="469"/>
    </row>
    <row r="1014" spans="1:7">
      <c r="A1014" s="7"/>
      <c r="B1014" s="27"/>
      <c r="C1014" s="5"/>
      <c r="D1014" s="5" t="s">
        <v>35</v>
      </c>
      <c r="E1014" s="2" t="s">
        <v>1249</v>
      </c>
      <c r="F1014" s="415"/>
      <c r="G1014" s="469"/>
    </row>
    <row r="1015" spans="1:7">
      <c r="A1015" s="7"/>
      <c r="B1015" s="27"/>
      <c r="C1015" s="5"/>
      <c r="D1015" s="5" t="s">
        <v>36</v>
      </c>
      <c r="E1015" s="2" t="s">
        <v>1250</v>
      </c>
      <c r="F1015" s="415"/>
      <c r="G1015" s="469"/>
    </row>
    <row r="1016" spans="1:7">
      <c r="A1016" s="7"/>
      <c r="B1016" s="27"/>
      <c r="C1016" s="5"/>
      <c r="D1016" s="5" t="s">
        <v>37</v>
      </c>
      <c r="E1016" s="2" t="s">
        <v>1251</v>
      </c>
      <c r="F1016" s="415"/>
      <c r="G1016" s="469"/>
    </row>
    <row r="1017" spans="1:7">
      <c r="A1017" s="7"/>
      <c r="B1017" s="27"/>
      <c r="C1017" s="5"/>
      <c r="D1017" s="5" t="s">
        <v>9</v>
      </c>
      <c r="E1017" s="2" t="s">
        <v>1252</v>
      </c>
      <c r="F1017" s="415"/>
      <c r="G1017" s="469"/>
    </row>
    <row r="1018" spans="1:7">
      <c r="A1018" s="7"/>
      <c r="B1018" s="27"/>
      <c r="C1018" s="5"/>
      <c r="D1018" s="5" t="s">
        <v>38</v>
      </c>
      <c r="E1018" s="2" t="s">
        <v>1253</v>
      </c>
      <c r="F1018" s="415"/>
      <c r="G1018" s="469"/>
    </row>
    <row r="1019" spans="1:7">
      <c r="A1019" s="7"/>
      <c r="B1019" s="27"/>
      <c r="C1019" s="5"/>
      <c r="D1019" s="5" t="s">
        <v>39</v>
      </c>
      <c r="E1019" s="2" t="s">
        <v>1254</v>
      </c>
      <c r="F1019" s="415"/>
      <c r="G1019" s="469"/>
    </row>
    <row r="1020" spans="1:7">
      <c r="A1020" s="7"/>
      <c r="B1020" s="27"/>
      <c r="C1020" s="5"/>
      <c r="D1020" s="5" t="s">
        <v>19</v>
      </c>
      <c r="E1020" s="2" t="s">
        <v>1255</v>
      </c>
      <c r="F1020" s="415"/>
      <c r="G1020" s="469"/>
    </row>
    <row r="1021" spans="1:7">
      <c r="A1021" s="7"/>
      <c r="B1021" s="27"/>
      <c r="C1021" s="5"/>
      <c r="D1021" s="5" t="s">
        <v>20</v>
      </c>
      <c r="E1021" s="2" t="s">
        <v>1256</v>
      </c>
      <c r="F1021" s="415"/>
      <c r="G1021" s="469"/>
    </row>
    <row r="1022" spans="1:7">
      <c r="A1022" s="7"/>
      <c r="B1022" s="27"/>
      <c r="C1022" s="5"/>
      <c r="D1022" s="5" t="s">
        <v>21</v>
      </c>
      <c r="E1022" s="2" t="s">
        <v>1257</v>
      </c>
      <c r="F1022" s="415"/>
      <c r="G1022" s="469"/>
    </row>
    <row r="1023" spans="1:7">
      <c r="A1023" s="7"/>
      <c r="B1023" s="27"/>
      <c r="C1023" s="5"/>
      <c r="D1023" s="5" t="s">
        <v>22</v>
      </c>
      <c r="E1023" s="2" t="s">
        <v>1258</v>
      </c>
      <c r="F1023" s="415"/>
      <c r="G1023" s="416"/>
    </row>
    <row r="1024" spans="1:7">
      <c r="A1024" s="7"/>
      <c r="B1024" s="27"/>
      <c r="C1024" s="5"/>
      <c r="D1024" s="5" t="s">
        <v>23</v>
      </c>
      <c r="E1024" s="2" t="s">
        <v>1259</v>
      </c>
      <c r="F1024" s="415"/>
      <c r="G1024" s="416"/>
    </row>
    <row r="1025" spans="1:7">
      <c r="A1025" s="7"/>
      <c r="B1025" s="27"/>
      <c r="C1025" s="5"/>
      <c r="D1025" s="5" t="s">
        <v>24</v>
      </c>
      <c r="E1025" s="2" t="s">
        <v>1260</v>
      </c>
      <c r="F1025" s="415"/>
      <c r="G1025" s="416"/>
    </row>
    <row r="1026" spans="1:7">
      <c r="A1026" s="7"/>
      <c r="B1026" s="27"/>
      <c r="C1026" s="5"/>
      <c r="D1026" s="5" t="s">
        <v>25</v>
      </c>
      <c r="E1026" s="2" t="s">
        <v>1261</v>
      </c>
      <c r="F1026" s="415"/>
      <c r="G1026" s="416"/>
    </row>
    <row r="1027" spans="1:7">
      <c r="A1027" s="7"/>
      <c r="B1027" s="27"/>
      <c r="C1027" s="5"/>
      <c r="D1027" s="5" t="s">
        <v>26</v>
      </c>
      <c r="E1027" s="2" t="s">
        <v>1262</v>
      </c>
      <c r="F1027" s="415"/>
      <c r="G1027" s="416"/>
    </row>
    <row r="1028" spans="1:7">
      <c r="A1028" s="7"/>
      <c r="B1028" s="27"/>
      <c r="C1028" s="5"/>
      <c r="D1028" s="5" t="s">
        <v>27</v>
      </c>
      <c r="E1028" s="2" t="s">
        <v>1263</v>
      </c>
      <c r="F1028" s="415"/>
      <c r="G1028" s="416"/>
    </row>
    <row r="1029" spans="1:7">
      <c r="A1029" s="7"/>
      <c r="B1029" s="27"/>
      <c r="C1029" s="5"/>
      <c r="D1029" s="5" t="s">
        <v>28</v>
      </c>
      <c r="E1029" s="2" t="s">
        <v>1264</v>
      </c>
      <c r="F1029" s="415"/>
      <c r="G1029" s="416"/>
    </row>
    <row r="1030" spans="1:7">
      <c r="A1030" s="7"/>
      <c r="B1030" s="27"/>
      <c r="C1030" s="5"/>
      <c r="D1030" s="5" t="s">
        <v>29</v>
      </c>
      <c r="E1030" s="2" t="s">
        <v>1265</v>
      </c>
      <c r="F1030" s="415"/>
      <c r="G1030" s="416"/>
    </row>
    <row r="1031" spans="1:7">
      <c r="A1031" s="7"/>
      <c r="B1031" s="27"/>
      <c r="C1031" s="5"/>
      <c r="D1031" s="5" t="s">
        <v>9</v>
      </c>
      <c r="E1031" s="2" t="s">
        <v>1266</v>
      </c>
      <c r="F1031" s="415"/>
      <c r="G1031" s="416"/>
    </row>
    <row r="1032" spans="1:7">
      <c r="A1032" s="7"/>
      <c r="B1032" s="27"/>
      <c r="C1032" s="5"/>
      <c r="D1032" s="5" t="s">
        <v>351</v>
      </c>
      <c r="E1032" s="2" t="s">
        <v>1267</v>
      </c>
      <c r="F1032" s="415"/>
      <c r="G1032" s="416"/>
    </row>
    <row r="1033" spans="1:7" ht="24.75">
      <c r="A1033" s="243" t="s">
        <v>1368</v>
      </c>
      <c r="B1033" s="245"/>
      <c r="C1033" s="246"/>
      <c r="D1033" s="246"/>
      <c r="E1033" s="244"/>
      <c r="F1033" s="419"/>
      <c r="G1033" s="420"/>
    </row>
    <row r="1034" spans="1:7" ht="71.25">
      <c r="A1034" s="7"/>
      <c r="B1034" s="28"/>
      <c r="C1034" s="14"/>
      <c r="D1034" s="14"/>
      <c r="E1034" s="15" t="s">
        <v>1652</v>
      </c>
      <c r="F1034" s="421" t="s">
        <v>1417</v>
      </c>
      <c r="G1034" s="471" t="s">
        <v>1452</v>
      </c>
    </row>
    <row r="1035" spans="1:7" ht="90">
      <c r="A1035" s="7" t="s">
        <v>155</v>
      </c>
      <c r="B1035" s="26">
        <f>B1007+1</f>
        <v>91</v>
      </c>
      <c r="C1035" s="22"/>
      <c r="D1035" s="22"/>
      <c r="E1035" s="13" t="s">
        <v>1634</v>
      </c>
      <c r="F1035" s="423" t="s">
        <v>1417</v>
      </c>
      <c r="G1035" s="467" t="str">
        <f>G1034</f>
        <v>1～5歳までの子どもを持つ女性(Q1=2&amp; Q10=1&amp;Q12いずれか=1-5）</v>
      </c>
    </row>
    <row r="1036" spans="1:7">
      <c r="A1036" s="7"/>
      <c r="B1036" s="27"/>
      <c r="C1036" s="5"/>
      <c r="D1036" s="5"/>
      <c r="E1036" s="4" t="s">
        <v>0</v>
      </c>
      <c r="F1036" s="417"/>
      <c r="G1036" s="435"/>
    </row>
    <row r="1037" spans="1:7">
      <c r="A1037" s="7"/>
      <c r="B1037" s="27"/>
      <c r="C1037" s="5"/>
      <c r="E1037" s="2" t="s">
        <v>1624</v>
      </c>
      <c r="F1037" s="415"/>
      <c r="G1037" s="469"/>
    </row>
    <row r="1038" spans="1:7">
      <c r="A1038" s="7"/>
      <c r="B1038" s="27"/>
      <c r="C1038" s="5" t="s">
        <v>174</v>
      </c>
      <c r="D1038" s="5" t="s">
        <v>32</v>
      </c>
      <c r="E1038" s="2" t="s">
        <v>1268</v>
      </c>
      <c r="F1038" s="415"/>
      <c r="G1038" s="469"/>
    </row>
    <row r="1039" spans="1:7">
      <c r="A1039" s="7"/>
      <c r="B1039" s="27"/>
      <c r="C1039" s="5" t="s">
        <v>174</v>
      </c>
      <c r="D1039" s="5" t="s">
        <v>153</v>
      </c>
      <c r="E1039" s="2" t="s">
        <v>1269</v>
      </c>
      <c r="F1039" s="415"/>
      <c r="G1039" s="469"/>
    </row>
    <row r="1040" spans="1:7">
      <c r="A1040" s="7"/>
      <c r="B1040" s="27"/>
      <c r="C1040" s="5" t="s">
        <v>174</v>
      </c>
      <c r="D1040" s="5" t="s">
        <v>11</v>
      </c>
      <c r="E1040" s="2" t="s">
        <v>1270</v>
      </c>
      <c r="F1040" s="415"/>
      <c r="G1040" s="469"/>
    </row>
    <row r="1041" spans="1:7">
      <c r="A1041" s="7"/>
      <c r="B1041" s="27"/>
      <c r="C1041" s="5"/>
      <c r="D1041" s="5" t="s">
        <v>9</v>
      </c>
      <c r="E1041" s="2" t="s">
        <v>346</v>
      </c>
      <c r="F1041" s="415"/>
      <c r="G1041" s="469"/>
    </row>
    <row r="1042" spans="1:7">
      <c r="A1042" s="7"/>
      <c r="B1042" s="27"/>
      <c r="C1042" s="5"/>
      <c r="D1042" s="5" t="s">
        <v>160</v>
      </c>
      <c r="E1042" s="2" t="s">
        <v>1210</v>
      </c>
      <c r="F1042" s="415"/>
      <c r="G1042" s="469"/>
    </row>
    <row r="1043" spans="1:7">
      <c r="A1043" s="7"/>
      <c r="B1043" s="27"/>
      <c r="C1043" s="5"/>
      <c r="D1043" s="5" t="s">
        <v>176</v>
      </c>
      <c r="E1043" s="2" t="s">
        <v>199</v>
      </c>
      <c r="F1043" s="415"/>
      <c r="G1043" s="469"/>
    </row>
    <row r="1044" spans="1:7">
      <c r="A1044" s="7"/>
      <c r="B1044" s="27"/>
      <c r="C1044" s="5"/>
      <c r="D1044" s="5" t="s">
        <v>148</v>
      </c>
      <c r="E1044" s="2" t="s">
        <v>167</v>
      </c>
      <c r="F1044" s="415"/>
      <c r="G1044" s="469"/>
    </row>
    <row r="1045" spans="1:7">
      <c r="A1045" s="7"/>
      <c r="B1045" s="27"/>
      <c r="C1045" s="5"/>
      <c r="D1045" s="5" t="s">
        <v>149</v>
      </c>
      <c r="E1045" s="2" t="s">
        <v>1211</v>
      </c>
      <c r="F1045" s="415"/>
      <c r="G1045" s="469"/>
    </row>
    <row r="1046" spans="1:7">
      <c r="A1046" s="7"/>
      <c r="B1046" s="27"/>
      <c r="C1046" s="5"/>
      <c r="D1046" s="5" t="s">
        <v>150</v>
      </c>
      <c r="E1046" s="2" t="s">
        <v>347</v>
      </c>
      <c r="F1046" s="415"/>
      <c r="G1046" s="469"/>
    </row>
    <row r="1047" spans="1:7">
      <c r="A1047" s="7"/>
      <c r="B1047" s="27"/>
      <c r="C1047" s="5"/>
      <c r="D1047" s="5" t="s">
        <v>9</v>
      </c>
      <c r="E1047" s="2"/>
      <c r="F1047" s="415"/>
      <c r="G1047" s="469"/>
    </row>
    <row r="1048" spans="1:7">
      <c r="A1048" s="7"/>
      <c r="B1048" s="27"/>
      <c r="C1048" s="5"/>
      <c r="D1048" s="5" t="s">
        <v>1212</v>
      </c>
      <c r="E1048" s="2" t="s">
        <v>162</v>
      </c>
      <c r="F1048" s="415"/>
      <c r="G1048" s="469"/>
    </row>
    <row r="1049" spans="1:7">
      <c r="A1049" s="7"/>
      <c r="B1049" s="27"/>
      <c r="C1049" s="5"/>
      <c r="D1049" s="5" t="s">
        <v>39</v>
      </c>
      <c r="E1049" s="2" t="s">
        <v>2067</v>
      </c>
      <c r="F1049" s="415"/>
      <c r="G1049" s="469"/>
    </row>
    <row r="1050" spans="1:7">
      <c r="A1050" s="7"/>
      <c r="B1050" s="27"/>
      <c r="C1050" s="5"/>
      <c r="D1050" s="5" t="s">
        <v>45</v>
      </c>
      <c r="E1050" s="2" t="s">
        <v>1271</v>
      </c>
      <c r="F1050" s="415"/>
      <c r="G1050" s="469"/>
    </row>
    <row r="1051" spans="1:7">
      <c r="A1051" s="7"/>
      <c r="B1051" s="27"/>
      <c r="C1051" s="5"/>
      <c r="D1051" s="5" t="s">
        <v>161</v>
      </c>
      <c r="E1051" s="2" t="s">
        <v>1272</v>
      </c>
      <c r="F1051" s="415"/>
      <c r="G1051" s="469"/>
    </row>
    <row r="1052" spans="1:7" ht="57" customHeight="1">
      <c r="A1052" s="7" t="s">
        <v>207</v>
      </c>
      <c r="B1052" s="26">
        <f>B1035+1</f>
        <v>92</v>
      </c>
      <c r="C1052" s="22"/>
      <c r="D1052" s="22"/>
      <c r="E1052" s="13" t="s">
        <v>1643</v>
      </c>
      <c r="F1052" s="423" t="s">
        <v>1417</v>
      </c>
      <c r="G1052" s="467" t="str">
        <f>"前問で「妊娠時点」で働いていたひと(Q"&amp;B1035&amp;"(1)=1-7)"</f>
        <v>前問で「妊娠時点」で働いていたひと(Q91(1)=1-7)</v>
      </c>
    </row>
    <row r="1053" spans="1:7">
      <c r="A1053" s="7"/>
      <c r="B1053" s="27"/>
      <c r="C1053" s="5"/>
      <c r="D1053" s="5"/>
      <c r="E1053" s="4" t="s">
        <v>156</v>
      </c>
      <c r="F1053" s="417"/>
      <c r="G1053" s="435"/>
    </row>
    <row r="1054" spans="1:7">
      <c r="A1054" s="7"/>
      <c r="B1054" s="27"/>
      <c r="C1054" s="5"/>
      <c r="D1054" s="5" t="s">
        <v>33</v>
      </c>
      <c r="E1054" s="2" t="s">
        <v>1618</v>
      </c>
      <c r="F1054" s="415"/>
      <c r="G1054" s="469"/>
    </row>
    <row r="1055" spans="1:7" ht="30">
      <c r="A1055" s="7"/>
      <c r="B1055" s="27"/>
      <c r="C1055" s="5"/>
      <c r="D1055" s="5" t="s">
        <v>34</v>
      </c>
      <c r="E1055" s="2" t="s">
        <v>1619</v>
      </c>
      <c r="F1055" s="415"/>
      <c r="G1055" s="469"/>
    </row>
    <row r="1056" spans="1:7">
      <c r="A1056" s="7"/>
      <c r="B1056" s="27"/>
      <c r="C1056" s="5"/>
      <c r="D1056" s="5" t="s">
        <v>14</v>
      </c>
      <c r="E1056" s="2" t="s">
        <v>352</v>
      </c>
      <c r="F1056" s="415"/>
      <c r="G1056" s="416"/>
    </row>
    <row r="1057" spans="1:7">
      <c r="A1057" s="7"/>
      <c r="B1057" s="27"/>
      <c r="C1057" s="5"/>
      <c r="D1057" s="5" t="s">
        <v>15</v>
      </c>
      <c r="E1057" s="2" t="s">
        <v>353</v>
      </c>
      <c r="F1057" s="415"/>
      <c r="G1057" s="416"/>
    </row>
    <row r="1058" spans="1:7" ht="57">
      <c r="A1058" s="7"/>
      <c r="B1058" s="28"/>
      <c r="C1058" s="14"/>
      <c r="D1058" s="14"/>
      <c r="E1058" s="15" t="s">
        <v>1441</v>
      </c>
      <c r="F1058" s="470" t="s">
        <v>1448</v>
      </c>
      <c r="G1058" s="422" t="s">
        <v>1417</v>
      </c>
    </row>
    <row r="1059" spans="1:7" ht="75">
      <c r="A1059" s="7" t="s">
        <v>155</v>
      </c>
      <c r="B1059" s="26">
        <f>B1052+1</f>
        <v>93</v>
      </c>
      <c r="C1059" s="22"/>
      <c r="D1059" s="22"/>
      <c r="E1059" s="13" t="s">
        <v>1442</v>
      </c>
      <c r="F1059" s="466" t="str">
        <f>F1058</f>
        <v>1歳の子どもを持つ女性(Q1=2 &amp; Q10=1＆Q12いずれか=1）</v>
      </c>
      <c r="G1059" s="424" t="str">
        <f>G1058</f>
        <v>表示しない</v>
      </c>
    </row>
    <row r="1060" spans="1:7">
      <c r="A1060" s="7"/>
      <c r="B1060" s="27"/>
      <c r="C1060" s="5"/>
      <c r="D1060" s="5"/>
      <c r="E1060" s="4" t="s">
        <v>0</v>
      </c>
      <c r="F1060" s="436"/>
      <c r="G1060" s="418"/>
    </row>
    <row r="1061" spans="1:7">
      <c r="A1061" s="7"/>
      <c r="B1061" s="27"/>
      <c r="C1061" s="5"/>
      <c r="E1061" s="2" t="s">
        <v>1443</v>
      </c>
      <c r="F1061" s="468"/>
      <c r="G1061" s="416"/>
    </row>
    <row r="1062" spans="1:7">
      <c r="A1062" s="7"/>
      <c r="B1062" s="27"/>
      <c r="C1062" s="5" t="s">
        <v>174</v>
      </c>
      <c r="D1062" s="5" t="s">
        <v>32</v>
      </c>
      <c r="E1062" s="2" t="s">
        <v>1268</v>
      </c>
      <c r="F1062" s="468"/>
      <c r="G1062" s="416"/>
    </row>
    <row r="1063" spans="1:7">
      <c r="A1063" s="7"/>
      <c r="B1063" s="27"/>
      <c r="C1063" s="5" t="s">
        <v>174</v>
      </c>
      <c r="D1063" s="5" t="s">
        <v>153</v>
      </c>
      <c r="E1063" s="2" t="s">
        <v>1269</v>
      </c>
      <c r="F1063" s="468"/>
      <c r="G1063" s="416"/>
    </row>
    <row r="1064" spans="1:7">
      <c r="A1064" s="7"/>
      <c r="B1064" s="27"/>
      <c r="C1064" s="5" t="s">
        <v>174</v>
      </c>
      <c r="D1064" s="5" t="s">
        <v>11</v>
      </c>
      <c r="E1064" s="2" t="s">
        <v>1270</v>
      </c>
      <c r="F1064" s="468"/>
      <c r="G1064" s="416"/>
    </row>
    <row r="1065" spans="1:7">
      <c r="A1065" s="7"/>
      <c r="B1065" s="27"/>
      <c r="C1065" s="5"/>
      <c r="D1065" s="5" t="s">
        <v>9</v>
      </c>
      <c r="E1065" s="2" t="s">
        <v>346</v>
      </c>
      <c r="F1065" s="468"/>
      <c r="G1065" s="416"/>
    </row>
    <row r="1066" spans="1:7">
      <c r="A1066" s="7"/>
      <c r="B1066" s="27"/>
      <c r="C1066" s="5"/>
      <c r="D1066" s="5" t="s">
        <v>160</v>
      </c>
      <c r="E1066" s="2" t="s">
        <v>1210</v>
      </c>
      <c r="F1066" s="468"/>
      <c r="G1066" s="416"/>
    </row>
    <row r="1067" spans="1:7">
      <c r="A1067" s="7"/>
      <c r="B1067" s="27"/>
      <c r="C1067" s="5"/>
      <c r="D1067" s="5" t="s">
        <v>176</v>
      </c>
      <c r="E1067" s="2" t="s">
        <v>199</v>
      </c>
      <c r="F1067" s="468"/>
      <c r="G1067" s="416"/>
    </row>
    <row r="1068" spans="1:7">
      <c r="A1068" s="7"/>
      <c r="B1068" s="27"/>
      <c r="C1068" s="5"/>
      <c r="D1068" s="5" t="s">
        <v>148</v>
      </c>
      <c r="E1068" s="2" t="s">
        <v>167</v>
      </c>
      <c r="F1068" s="468"/>
      <c r="G1068" s="416"/>
    </row>
    <row r="1069" spans="1:7">
      <c r="A1069" s="7"/>
      <c r="B1069" s="27"/>
      <c r="C1069" s="5"/>
      <c r="D1069" s="5" t="s">
        <v>149</v>
      </c>
      <c r="E1069" s="2" t="s">
        <v>1211</v>
      </c>
      <c r="F1069" s="468"/>
      <c r="G1069" s="416"/>
    </row>
    <row r="1070" spans="1:7">
      <c r="A1070" s="7"/>
      <c r="B1070" s="27"/>
      <c r="C1070" s="5"/>
      <c r="D1070" s="5" t="s">
        <v>150</v>
      </c>
      <c r="E1070" s="2" t="s">
        <v>347</v>
      </c>
      <c r="F1070" s="468"/>
      <c r="G1070" s="416"/>
    </row>
    <row r="1071" spans="1:7">
      <c r="A1071" s="7"/>
      <c r="B1071" s="27"/>
      <c r="C1071" s="5"/>
      <c r="D1071" s="5" t="s">
        <v>9</v>
      </c>
      <c r="E1071" s="2"/>
      <c r="F1071" s="468"/>
      <c r="G1071" s="416"/>
    </row>
    <row r="1072" spans="1:7">
      <c r="A1072" s="7"/>
      <c r="B1072" s="27"/>
      <c r="C1072" s="5"/>
      <c r="D1072" s="5" t="s">
        <v>1212</v>
      </c>
      <c r="E1072" s="2" t="s">
        <v>162</v>
      </c>
      <c r="F1072" s="468"/>
      <c r="G1072" s="416"/>
    </row>
    <row r="1073" spans="1:7">
      <c r="A1073" s="7"/>
      <c r="B1073" s="27"/>
      <c r="C1073" s="5"/>
      <c r="D1073" s="5" t="s">
        <v>39</v>
      </c>
      <c r="E1073" s="2" t="s">
        <v>2067</v>
      </c>
      <c r="F1073" s="468"/>
      <c r="G1073" s="416"/>
    </row>
    <row r="1074" spans="1:7">
      <c r="A1074" s="7"/>
      <c r="B1074" s="27"/>
      <c r="C1074" s="5"/>
      <c r="D1074" s="5" t="s">
        <v>45</v>
      </c>
      <c r="E1074" s="2" t="s">
        <v>1271</v>
      </c>
      <c r="F1074" s="468"/>
      <c r="G1074" s="416"/>
    </row>
    <row r="1075" spans="1:7">
      <c r="A1075" s="7"/>
      <c r="B1075" s="27"/>
      <c r="C1075" s="5"/>
      <c r="D1075" s="5" t="s">
        <v>161</v>
      </c>
      <c r="E1075" s="2" t="s">
        <v>1272</v>
      </c>
      <c r="F1075" s="468"/>
      <c r="G1075" s="416"/>
    </row>
    <row r="1076" spans="1:7" ht="57" customHeight="1">
      <c r="A1076" s="7" t="s">
        <v>207</v>
      </c>
      <c r="B1076" s="26">
        <f>B1059+1</f>
        <v>94</v>
      </c>
      <c r="C1076" s="22"/>
      <c r="D1076" s="22"/>
      <c r="E1076" s="13" t="s">
        <v>1444</v>
      </c>
      <c r="F1076" s="466" t="str">
        <f>"前問で「妊娠時点」で働いていたひと(Q"&amp;B1059&amp;"(1)=1-7)"</f>
        <v>前問で「妊娠時点」で働いていたひと(Q93(1)=1-7)</v>
      </c>
      <c r="G1076" s="424" t="s">
        <v>1417</v>
      </c>
    </row>
    <row r="1077" spans="1:7">
      <c r="A1077" s="7"/>
      <c r="B1077" s="27"/>
      <c r="C1077" s="5"/>
      <c r="D1077" s="5"/>
      <c r="E1077" s="4" t="s">
        <v>156</v>
      </c>
      <c r="F1077" s="436"/>
      <c r="G1077" s="418"/>
    </row>
    <row r="1078" spans="1:7">
      <c r="A1078" s="7"/>
      <c r="B1078" s="27"/>
      <c r="C1078" s="5"/>
      <c r="D1078" s="5" t="s">
        <v>33</v>
      </c>
      <c r="E1078" s="2" t="s">
        <v>1618</v>
      </c>
      <c r="F1078" s="468"/>
      <c r="G1078" s="416"/>
    </row>
    <row r="1079" spans="1:7" ht="30">
      <c r="A1079" s="7"/>
      <c r="B1079" s="27"/>
      <c r="C1079" s="5"/>
      <c r="D1079" s="5" t="s">
        <v>34</v>
      </c>
      <c r="E1079" s="2" t="s">
        <v>1619</v>
      </c>
      <c r="F1079" s="468"/>
      <c r="G1079" s="416"/>
    </row>
    <row r="1080" spans="1:7">
      <c r="A1080" s="7"/>
      <c r="B1080" s="27"/>
      <c r="C1080" s="5"/>
      <c r="D1080" s="5" t="s">
        <v>14</v>
      </c>
      <c r="E1080" s="2" t="s">
        <v>352</v>
      </c>
      <c r="F1080" s="468"/>
      <c r="G1080" s="416"/>
    </row>
    <row r="1081" spans="1:7">
      <c r="A1081" s="7"/>
      <c r="B1081" s="27"/>
      <c r="C1081" s="5"/>
      <c r="D1081" s="5" t="s">
        <v>15</v>
      </c>
      <c r="E1081" s="2" t="s">
        <v>353</v>
      </c>
      <c r="F1081" s="468"/>
      <c r="G1081" s="416"/>
    </row>
    <row r="1082" spans="1:7" ht="24.75">
      <c r="A1082" s="243" t="s">
        <v>1398</v>
      </c>
      <c r="B1082" s="245"/>
      <c r="C1082" s="246"/>
      <c r="D1082" s="246"/>
      <c r="E1082" s="244"/>
      <c r="F1082" s="419"/>
      <c r="G1082" s="420"/>
    </row>
    <row r="1083" spans="1:7">
      <c r="A1083" s="7"/>
      <c r="B1083" s="28"/>
      <c r="C1083" s="14"/>
      <c r="D1083" s="14"/>
      <c r="E1083" s="15" t="s">
        <v>2023</v>
      </c>
      <c r="F1083" s="421"/>
      <c r="G1083" s="422"/>
    </row>
    <row r="1084" spans="1:7" ht="128.25">
      <c r="A1084" s="7" t="s">
        <v>155</v>
      </c>
      <c r="B1084" s="26">
        <f>B1076+1</f>
        <v>95</v>
      </c>
      <c r="C1084" s="22"/>
      <c r="D1084" s="22"/>
      <c r="E1084" s="13" t="s">
        <v>1273</v>
      </c>
      <c r="F1084" s="423" t="str">
        <f>"昨年調査（JPSED2017）で20歳未満(Q2=20未満)
かつ
今回調査で20歳以上(Q2=20以上)
OR
Q"&amp;$B$892&amp;"と同じ"</f>
        <v>昨年調査（JPSED2017）で20歳未満(Q2=20未満)
かつ
今回調査で20歳以上(Q2=20以上)
OR
Q78と同じ</v>
      </c>
      <c r="G1084" s="424" t="s">
        <v>1419</v>
      </c>
    </row>
    <row r="1085" spans="1:7">
      <c r="A1085" s="7"/>
      <c r="B1085" s="27"/>
      <c r="C1085" s="5"/>
      <c r="D1085" s="5"/>
      <c r="E1085" s="4" t="s">
        <v>157</v>
      </c>
      <c r="F1085" s="417"/>
      <c r="G1085" s="418"/>
    </row>
    <row r="1086" spans="1:7">
      <c r="A1086" s="7"/>
      <c r="B1086" s="27"/>
      <c r="C1086" s="5" t="s">
        <v>263</v>
      </c>
      <c r="D1086" s="5" t="s">
        <v>32</v>
      </c>
      <c r="E1086" s="2" t="s">
        <v>1274</v>
      </c>
      <c r="F1086" s="415" t="s">
        <v>1417</v>
      </c>
      <c r="G1086" s="416" t="s">
        <v>1420</v>
      </c>
    </row>
    <row r="1087" spans="1:7" ht="99.75">
      <c r="A1087" s="7"/>
      <c r="B1087" s="27"/>
      <c r="C1087" s="5" t="s">
        <v>263</v>
      </c>
      <c r="D1087" s="5" t="s">
        <v>10</v>
      </c>
      <c r="E1087" s="2" t="s">
        <v>1275</v>
      </c>
      <c r="F1087" s="415" t="s">
        <v>1667</v>
      </c>
      <c r="G1087" s="416" t="s">
        <v>1276</v>
      </c>
    </row>
    <row r="1088" spans="1:7" ht="156.75">
      <c r="A1088" s="7"/>
      <c r="B1088" s="27"/>
      <c r="C1088" s="5" t="s">
        <v>263</v>
      </c>
      <c r="D1088" s="5" t="s">
        <v>11</v>
      </c>
      <c r="E1088" s="2" t="s">
        <v>1277</v>
      </c>
      <c r="F1088" s="415" t="str">
        <f>F923</f>
        <v>Q78と同じ</v>
      </c>
      <c r="G1088" s="416" t="str">
        <f>"12月時点就業者（まだ社会人になっていない人除く） もしくは 12月時点失業者・非労働力で退職1回以上
((Q"&amp;B231&amp;"=1-6 &amp; Q"&amp;B558&amp;"=2-9) or (Q"&amp;B231&amp;"=7-11 &amp; Q"&amp;B558&amp;"=3-9))"</f>
        <v>12月時点就業者（まだ社会人になっていない人除く） もしくは 12月時点失業者・非労働力で退職1回以上
((Q17=1-6 &amp; Q51=2-9) or (Q17=7-11 &amp; Q51=3-9))</v>
      </c>
    </row>
    <row r="1089" spans="1:7">
      <c r="A1089" s="7"/>
      <c r="B1089" s="27"/>
      <c r="C1089" s="5"/>
      <c r="D1089" s="5" t="s">
        <v>33</v>
      </c>
      <c r="E1089" s="2" t="s">
        <v>46</v>
      </c>
      <c r="F1089" s="415"/>
      <c r="G1089" s="416"/>
    </row>
    <row r="1090" spans="1:7">
      <c r="A1090" s="7"/>
      <c r="B1090" s="27"/>
      <c r="C1090" s="5"/>
      <c r="D1090" s="5" t="s">
        <v>34</v>
      </c>
      <c r="E1090" s="2" t="s">
        <v>47</v>
      </c>
      <c r="F1090" s="415"/>
      <c r="G1090" s="416"/>
    </row>
    <row r="1091" spans="1:7">
      <c r="A1091" s="7"/>
      <c r="B1091" s="27"/>
      <c r="C1091" s="5"/>
      <c r="D1091" s="5" t="s">
        <v>14</v>
      </c>
      <c r="E1091" s="2" t="s">
        <v>48</v>
      </c>
      <c r="F1091" s="415"/>
      <c r="G1091" s="416"/>
    </row>
    <row r="1092" spans="1:7">
      <c r="A1092" s="7"/>
      <c r="B1092" s="27"/>
      <c r="C1092" s="5"/>
      <c r="D1092" s="5" t="s">
        <v>15</v>
      </c>
      <c r="E1092" s="2" t="s">
        <v>49</v>
      </c>
      <c r="F1092" s="415"/>
      <c r="G1092" s="416"/>
    </row>
    <row r="1093" spans="1:7">
      <c r="A1093" s="7"/>
      <c r="B1093" s="27"/>
      <c r="C1093" s="5"/>
      <c r="D1093" s="5" t="s">
        <v>16</v>
      </c>
      <c r="E1093" s="2" t="s">
        <v>50</v>
      </c>
      <c r="F1093" s="415"/>
      <c r="G1093" s="416"/>
    </row>
    <row r="1094" spans="1:7">
      <c r="A1094" s="7"/>
      <c r="B1094" s="27"/>
      <c r="C1094" s="5"/>
      <c r="D1094" s="5" t="s">
        <v>17</v>
      </c>
      <c r="E1094" s="2" t="s">
        <v>51</v>
      </c>
      <c r="F1094" s="415"/>
      <c r="G1094" s="416"/>
    </row>
    <row r="1095" spans="1:7">
      <c r="A1095" s="7"/>
      <c r="B1095" s="27"/>
      <c r="C1095" s="5"/>
      <c r="D1095" s="5" t="s">
        <v>18</v>
      </c>
      <c r="E1095" s="2" t="s">
        <v>52</v>
      </c>
      <c r="F1095" s="415"/>
      <c r="G1095" s="416"/>
    </row>
    <row r="1096" spans="1:7">
      <c r="A1096" s="7"/>
      <c r="B1096" s="27"/>
      <c r="C1096" s="5"/>
      <c r="D1096" s="5" t="s">
        <v>19</v>
      </c>
      <c r="E1096" s="2" t="s">
        <v>53</v>
      </c>
      <c r="F1096" s="415"/>
      <c r="G1096" s="416"/>
    </row>
    <row r="1097" spans="1:7">
      <c r="A1097" s="7"/>
      <c r="B1097" s="27"/>
      <c r="C1097" s="5"/>
      <c r="D1097" s="5" t="s">
        <v>20</v>
      </c>
      <c r="E1097" s="2" t="s">
        <v>54</v>
      </c>
      <c r="F1097" s="415"/>
      <c r="G1097" s="416"/>
    </row>
    <row r="1098" spans="1:7">
      <c r="A1098" s="7"/>
      <c r="B1098" s="27"/>
      <c r="C1098" s="5"/>
      <c r="D1098" s="5" t="s">
        <v>21</v>
      </c>
      <c r="E1098" s="2" t="s">
        <v>55</v>
      </c>
      <c r="F1098" s="415"/>
      <c r="G1098" s="416"/>
    </row>
    <row r="1099" spans="1:7">
      <c r="A1099" s="7"/>
      <c r="B1099" s="27"/>
      <c r="C1099" s="5"/>
      <c r="D1099" s="5" t="s">
        <v>22</v>
      </c>
      <c r="E1099" s="2" t="s">
        <v>56</v>
      </c>
      <c r="F1099" s="415"/>
      <c r="G1099" s="416"/>
    </row>
    <row r="1100" spans="1:7">
      <c r="A1100" s="7"/>
      <c r="B1100" s="27"/>
      <c r="C1100" s="5"/>
      <c r="D1100" s="5" t="s">
        <v>23</v>
      </c>
      <c r="E1100" s="2" t="s">
        <v>1218</v>
      </c>
      <c r="F1100" s="415"/>
      <c r="G1100" s="416"/>
    </row>
    <row r="1101" spans="1:7">
      <c r="A1101" s="7"/>
      <c r="B1101" s="27"/>
      <c r="C1101" s="5"/>
      <c r="D1101" s="5" t="s">
        <v>24</v>
      </c>
      <c r="E1101" s="2" t="s">
        <v>57</v>
      </c>
      <c r="F1101" s="415"/>
      <c r="G1101" s="416"/>
    </row>
    <row r="1102" spans="1:7">
      <c r="A1102" s="7"/>
      <c r="B1102" s="27"/>
      <c r="C1102" s="5"/>
      <c r="D1102" s="5" t="s">
        <v>25</v>
      </c>
      <c r="E1102" s="2" t="s">
        <v>58</v>
      </c>
      <c r="F1102" s="415"/>
      <c r="G1102" s="416"/>
    </row>
    <row r="1103" spans="1:7">
      <c r="A1103" s="7"/>
      <c r="B1103" s="27"/>
      <c r="C1103" s="5"/>
      <c r="D1103" s="5" t="s">
        <v>26</v>
      </c>
      <c r="E1103" s="2" t="s">
        <v>59</v>
      </c>
      <c r="F1103" s="415"/>
      <c r="G1103" s="416"/>
    </row>
    <row r="1104" spans="1:7">
      <c r="A1104" s="7"/>
      <c r="B1104" s="27"/>
      <c r="C1104" s="5"/>
      <c r="D1104" s="5" t="s">
        <v>27</v>
      </c>
      <c r="E1104" s="2" t="s">
        <v>60</v>
      </c>
      <c r="F1104" s="415"/>
      <c r="G1104" s="416"/>
    </row>
    <row r="1105" spans="1:7">
      <c r="A1105" s="7"/>
      <c r="B1105" s="27"/>
      <c r="C1105" s="5"/>
      <c r="D1105" s="5" t="s">
        <v>28</v>
      </c>
      <c r="E1105" s="2" t="s">
        <v>61</v>
      </c>
      <c r="F1105" s="415"/>
      <c r="G1105" s="416"/>
    </row>
    <row r="1106" spans="1:7">
      <c r="A1106" s="7"/>
      <c r="B1106" s="27"/>
      <c r="C1106" s="5"/>
      <c r="D1106" s="5" t="s">
        <v>29</v>
      </c>
      <c r="E1106" s="2" t="s">
        <v>62</v>
      </c>
      <c r="F1106" s="415"/>
      <c r="G1106" s="416"/>
    </row>
    <row r="1107" spans="1:7">
      <c r="A1107" s="7"/>
      <c r="B1107" s="27"/>
      <c r="C1107" s="5"/>
      <c r="D1107" s="5" t="s">
        <v>63</v>
      </c>
      <c r="E1107" s="2" t="s">
        <v>64</v>
      </c>
      <c r="F1107" s="415"/>
      <c r="G1107" s="416"/>
    </row>
    <row r="1108" spans="1:7">
      <c r="A1108" s="7"/>
      <c r="B1108" s="27"/>
      <c r="C1108" s="5"/>
      <c r="D1108" s="5" t="s">
        <v>65</v>
      </c>
      <c r="E1108" s="2" t="s">
        <v>66</v>
      </c>
      <c r="F1108" s="415"/>
      <c r="G1108" s="416"/>
    </row>
    <row r="1109" spans="1:7">
      <c r="A1109" s="7"/>
      <c r="B1109" s="27"/>
      <c r="C1109" s="5"/>
      <c r="D1109" s="5" t="s">
        <v>67</v>
      </c>
      <c r="E1109" s="2" t="s">
        <v>68</v>
      </c>
      <c r="F1109" s="415"/>
      <c r="G1109" s="416"/>
    </row>
    <row r="1110" spans="1:7">
      <c r="A1110" s="7"/>
      <c r="B1110" s="27"/>
      <c r="C1110" s="5"/>
      <c r="D1110" s="5" t="s">
        <v>69</v>
      </c>
      <c r="E1110" s="2" t="s">
        <v>70</v>
      </c>
      <c r="F1110" s="415"/>
      <c r="G1110" s="416"/>
    </row>
    <row r="1111" spans="1:7">
      <c r="A1111" s="7"/>
      <c r="B1111" s="27"/>
      <c r="C1111" s="5"/>
      <c r="D1111" s="5" t="s">
        <v>71</v>
      </c>
      <c r="E1111" s="2" t="s">
        <v>72</v>
      </c>
      <c r="F1111" s="415"/>
      <c r="G1111" s="416"/>
    </row>
    <row r="1112" spans="1:7">
      <c r="A1112" s="7"/>
      <c r="B1112" s="27"/>
      <c r="C1112" s="5"/>
      <c r="D1112" s="5" t="s">
        <v>73</v>
      </c>
      <c r="E1112" s="2" t="s">
        <v>74</v>
      </c>
      <c r="F1112" s="415"/>
      <c r="G1112" s="416"/>
    </row>
    <row r="1113" spans="1:7">
      <c r="A1113" s="7"/>
      <c r="B1113" s="27"/>
      <c r="C1113" s="5"/>
      <c r="D1113" s="5" t="s">
        <v>75</v>
      </c>
      <c r="E1113" s="2" t="s">
        <v>76</v>
      </c>
      <c r="F1113" s="415"/>
      <c r="G1113" s="416"/>
    </row>
    <row r="1114" spans="1:7">
      <c r="A1114" s="7"/>
      <c r="B1114" s="27"/>
      <c r="C1114" s="5"/>
      <c r="D1114" s="5" t="s">
        <v>77</v>
      </c>
      <c r="E1114" s="2" t="s">
        <v>78</v>
      </c>
      <c r="F1114" s="415"/>
      <c r="G1114" s="416"/>
    </row>
    <row r="1115" spans="1:7">
      <c r="A1115" s="7"/>
      <c r="B1115" s="27"/>
      <c r="C1115" s="5"/>
      <c r="D1115" s="5" t="s">
        <v>79</v>
      </c>
      <c r="E1115" s="2" t="s">
        <v>80</v>
      </c>
      <c r="F1115" s="415"/>
      <c r="G1115" s="416"/>
    </row>
    <row r="1116" spans="1:7">
      <c r="A1116" s="7"/>
      <c r="B1116" s="27"/>
      <c r="C1116" s="5"/>
      <c r="D1116" s="5" t="s">
        <v>81</v>
      </c>
      <c r="E1116" s="2" t="s">
        <v>82</v>
      </c>
      <c r="F1116" s="415"/>
      <c r="G1116" s="416"/>
    </row>
    <row r="1117" spans="1:7">
      <c r="A1117" s="7"/>
      <c r="B1117" s="27"/>
      <c r="C1117" s="5"/>
      <c r="D1117" s="5" t="s">
        <v>83</v>
      </c>
      <c r="E1117" s="2" t="s">
        <v>84</v>
      </c>
      <c r="F1117" s="415"/>
      <c r="G1117" s="416"/>
    </row>
    <row r="1118" spans="1:7">
      <c r="A1118" s="7"/>
      <c r="B1118" s="27"/>
      <c r="C1118" s="5"/>
      <c r="D1118" s="5" t="s">
        <v>85</v>
      </c>
      <c r="E1118" s="2" t="s">
        <v>86</v>
      </c>
      <c r="F1118" s="415"/>
      <c r="G1118" s="416"/>
    </row>
    <row r="1119" spans="1:7">
      <c r="A1119" s="7"/>
      <c r="B1119" s="27"/>
      <c r="C1119" s="5"/>
      <c r="D1119" s="5" t="s">
        <v>87</v>
      </c>
      <c r="E1119" s="2" t="s">
        <v>88</v>
      </c>
      <c r="F1119" s="415"/>
      <c r="G1119" s="416"/>
    </row>
    <row r="1120" spans="1:7">
      <c r="A1120" s="7"/>
      <c r="B1120" s="27"/>
      <c r="C1120" s="5"/>
      <c r="D1120" s="5" t="s">
        <v>89</v>
      </c>
      <c r="E1120" s="2" t="s">
        <v>90</v>
      </c>
      <c r="F1120" s="415"/>
      <c r="G1120" s="416"/>
    </row>
    <row r="1121" spans="1:7">
      <c r="A1121" s="7"/>
      <c r="B1121" s="27"/>
      <c r="C1121" s="5"/>
      <c r="D1121" s="5" t="s">
        <v>91</v>
      </c>
      <c r="E1121" s="2" t="s">
        <v>92</v>
      </c>
      <c r="F1121" s="415"/>
      <c r="G1121" s="416"/>
    </row>
    <row r="1122" spans="1:7">
      <c r="A1122" s="7"/>
      <c r="B1122" s="27"/>
      <c r="C1122" s="5"/>
      <c r="D1122" s="5" t="s">
        <v>93</v>
      </c>
      <c r="E1122" s="2" t="s">
        <v>94</v>
      </c>
      <c r="F1122" s="415"/>
      <c r="G1122" s="416"/>
    </row>
    <row r="1123" spans="1:7">
      <c r="A1123" s="7"/>
      <c r="B1123" s="27"/>
      <c r="C1123" s="5"/>
      <c r="D1123" s="5" t="s">
        <v>95</v>
      </c>
      <c r="E1123" s="2" t="s">
        <v>96</v>
      </c>
      <c r="F1123" s="415"/>
      <c r="G1123" s="416"/>
    </row>
    <row r="1124" spans="1:7">
      <c r="A1124" s="7"/>
      <c r="B1124" s="27"/>
      <c r="C1124" s="5"/>
      <c r="D1124" s="5" t="s">
        <v>97</v>
      </c>
      <c r="E1124" s="2" t="s">
        <v>98</v>
      </c>
      <c r="F1124" s="415"/>
      <c r="G1124" s="416"/>
    </row>
    <row r="1125" spans="1:7">
      <c r="A1125" s="7"/>
      <c r="B1125" s="27"/>
      <c r="C1125" s="5"/>
      <c r="D1125" s="5" t="s">
        <v>99</v>
      </c>
      <c r="E1125" s="2" t="s">
        <v>100</v>
      </c>
      <c r="F1125" s="415"/>
      <c r="G1125" s="416"/>
    </row>
    <row r="1126" spans="1:7">
      <c r="A1126" s="7"/>
      <c r="B1126" s="27"/>
      <c r="C1126" s="5"/>
      <c r="D1126" s="5" t="s">
        <v>101</v>
      </c>
      <c r="E1126" s="2" t="s">
        <v>102</v>
      </c>
      <c r="F1126" s="415"/>
      <c r="G1126" s="416"/>
    </row>
    <row r="1127" spans="1:7">
      <c r="A1127" s="7"/>
      <c r="B1127" s="27"/>
      <c r="C1127" s="5"/>
      <c r="D1127" s="5" t="s">
        <v>103</v>
      </c>
      <c r="E1127" s="2" t="s">
        <v>104</v>
      </c>
      <c r="F1127" s="415"/>
      <c r="G1127" s="416"/>
    </row>
    <row r="1128" spans="1:7">
      <c r="A1128" s="7"/>
      <c r="B1128" s="27"/>
      <c r="C1128" s="5"/>
      <c r="D1128" s="5" t="s">
        <v>105</v>
      </c>
      <c r="E1128" s="2" t="s">
        <v>106</v>
      </c>
      <c r="F1128" s="415"/>
      <c r="G1128" s="416"/>
    </row>
    <row r="1129" spans="1:7">
      <c r="A1129" s="7"/>
      <c r="B1129" s="27"/>
      <c r="C1129" s="5"/>
      <c r="D1129" s="5" t="s">
        <v>107</v>
      </c>
      <c r="E1129" s="2" t="s">
        <v>108</v>
      </c>
      <c r="F1129" s="415"/>
      <c r="G1129" s="416"/>
    </row>
    <row r="1130" spans="1:7">
      <c r="A1130" s="7"/>
      <c r="B1130" s="27"/>
      <c r="C1130" s="5"/>
      <c r="D1130" s="5" t="s">
        <v>109</v>
      </c>
      <c r="E1130" s="2" t="s">
        <v>110</v>
      </c>
      <c r="F1130" s="415"/>
      <c r="G1130" s="416"/>
    </row>
    <row r="1131" spans="1:7">
      <c r="A1131" s="7"/>
      <c r="B1131" s="27"/>
      <c r="C1131" s="5"/>
      <c r="D1131" s="5" t="s">
        <v>111</v>
      </c>
      <c r="E1131" s="2" t="s">
        <v>112</v>
      </c>
      <c r="F1131" s="415"/>
      <c r="G1131" s="416"/>
    </row>
    <row r="1132" spans="1:7">
      <c r="A1132" s="7"/>
      <c r="B1132" s="27"/>
      <c r="C1132" s="5"/>
      <c r="D1132" s="5" t="s">
        <v>113</v>
      </c>
      <c r="E1132" s="2" t="s">
        <v>114</v>
      </c>
      <c r="F1132" s="415"/>
      <c r="G1132" s="416"/>
    </row>
    <row r="1133" spans="1:7">
      <c r="A1133" s="7"/>
      <c r="B1133" s="27"/>
      <c r="C1133" s="5"/>
      <c r="D1133" s="5" t="s">
        <v>115</v>
      </c>
      <c r="E1133" s="2" t="s">
        <v>116</v>
      </c>
      <c r="F1133" s="415"/>
      <c r="G1133" s="416"/>
    </row>
    <row r="1134" spans="1:7">
      <c r="A1134" s="7"/>
      <c r="B1134" s="27"/>
      <c r="C1134" s="5"/>
      <c r="D1134" s="5" t="s">
        <v>117</v>
      </c>
      <c r="E1134" s="2" t="s">
        <v>118</v>
      </c>
      <c r="F1134" s="415"/>
      <c r="G1134" s="416"/>
    </row>
    <row r="1135" spans="1:7">
      <c r="A1135" s="7"/>
      <c r="B1135" s="27"/>
      <c r="C1135" s="5"/>
      <c r="D1135" s="5" t="s">
        <v>119</v>
      </c>
      <c r="E1135" s="2" t="s">
        <v>120</v>
      </c>
      <c r="F1135" s="415"/>
      <c r="G1135" s="416"/>
    </row>
    <row r="1136" spans="1:7">
      <c r="A1136" s="7"/>
      <c r="B1136" s="27"/>
      <c r="C1136" s="5"/>
      <c r="D1136" s="5" t="s">
        <v>121</v>
      </c>
      <c r="E1136" s="2" t="s">
        <v>122</v>
      </c>
      <c r="F1136" s="415"/>
      <c r="G1136" s="416"/>
    </row>
    <row r="1137" spans="1:7">
      <c r="A1137" s="7" t="s">
        <v>154</v>
      </c>
      <c r="B1137" s="26">
        <f>B1084+1</f>
        <v>96</v>
      </c>
      <c r="C1137" s="22"/>
      <c r="D1137" s="22"/>
      <c r="E1137" s="13" t="s">
        <v>1278</v>
      </c>
      <c r="F1137" s="423" t="s">
        <v>1418</v>
      </c>
      <c r="G1137" s="424" t="s">
        <v>1419</v>
      </c>
    </row>
    <row r="1138" spans="1:7">
      <c r="A1138" s="7"/>
      <c r="B1138" s="27"/>
      <c r="C1138" s="5"/>
      <c r="D1138" s="5"/>
      <c r="E1138" s="4" t="s">
        <v>157</v>
      </c>
      <c r="F1138" s="417"/>
      <c r="G1138" s="418"/>
    </row>
    <row r="1139" spans="1:7">
      <c r="A1139" s="7"/>
      <c r="B1139" s="27"/>
      <c r="C1139" s="5"/>
      <c r="D1139" s="5"/>
      <c r="E1139" s="2" t="s">
        <v>1279</v>
      </c>
      <c r="F1139" s="415"/>
      <c r="G1139" s="416"/>
    </row>
    <row r="1140" spans="1:7">
      <c r="A1140" s="7"/>
      <c r="B1140" s="27"/>
      <c r="C1140" s="5"/>
      <c r="D1140" s="5"/>
      <c r="E1140" s="2" t="s">
        <v>1280</v>
      </c>
      <c r="F1140" s="415"/>
      <c r="G1140" s="416"/>
    </row>
    <row r="1141" spans="1:7">
      <c r="A1141" s="7"/>
      <c r="B1141" s="27"/>
      <c r="C1141" s="5"/>
      <c r="D1141" s="5"/>
      <c r="E1141" s="2" t="s">
        <v>1281</v>
      </c>
      <c r="F1141" s="415"/>
      <c r="G1141" s="416"/>
    </row>
    <row r="1142" spans="1:7">
      <c r="A1142" s="7"/>
      <c r="B1142" s="27"/>
      <c r="C1142" s="5"/>
      <c r="D1142" s="5"/>
      <c r="E1142" s="2" t="s">
        <v>1282</v>
      </c>
      <c r="F1142" s="415"/>
      <c r="G1142" s="416"/>
    </row>
    <row r="1143" spans="1:7">
      <c r="A1143" s="7"/>
      <c r="B1143" s="27"/>
      <c r="C1143" s="5"/>
      <c r="D1143" s="5"/>
      <c r="E1143" s="2" t="s">
        <v>1283</v>
      </c>
      <c r="F1143" s="415"/>
      <c r="G1143" s="416"/>
    </row>
    <row r="1144" spans="1:7" ht="117.75" customHeight="1">
      <c r="A1144" s="7" t="s">
        <v>1284</v>
      </c>
      <c r="B1144" s="26">
        <f>B1137+1</f>
        <v>97</v>
      </c>
      <c r="C1144" s="22"/>
      <c r="D1144" s="22"/>
      <c r="E1144" s="13" t="s">
        <v>1285</v>
      </c>
      <c r="F1144" s="423" t="s">
        <v>1617</v>
      </c>
      <c r="G1144" s="424" t="str">
        <f>G1145&amp;"
OR
"&amp;F1162</f>
        <v>まだ社会人になっていない人を除く全員(Q51=2-9)
OR
12月時点就業者(Q17=1-6)</v>
      </c>
    </row>
    <row r="1145" spans="1:7" ht="84.75" customHeight="1">
      <c r="A1145" s="7"/>
      <c r="B1145" s="27"/>
      <c r="C1145" s="5"/>
      <c r="D1145" s="5"/>
      <c r="E1145" s="25" t="s">
        <v>1298</v>
      </c>
      <c r="F1145" s="415" t="s">
        <v>1617</v>
      </c>
      <c r="G1145" s="416" t="str">
        <f>"まだ社会人になっていない人を除く全員(Q"&amp;B558&amp;"=2-9)"</f>
        <v>まだ社会人になっていない人を除く全員(Q51=2-9)</v>
      </c>
    </row>
    <row r="1146" spans="1:7" ht="30">
      <c r="A1146" s="7"/>
      <c r="B1146" s="27"/>
      <c r="C1146" s="5"/>
      <c r="D1146" s="5"/>
      <c r="E1146" s="2" t="s">
        <v>1299</v>
      </c>
      <c r="F1146" s="415"/>
      <c r="G1146" s="416"/>
    </row>
    <row r="1147" spans="1:7">
      <c r="A1147" s="7"/>
      <c r="B1147" s="27"/>
      <c r="C1147" s="5"/>
      <c r="D1147" s="5"/>
      <c r="E1147" s="2" t="s">
        <v>1658</v>
      </c>
      <c r="F1147" s="415"/>
      <c r="G1147" s="416"/>
    </row>
    <row r="1148" spans="1:7">
      <c r="A1148" s="7"/>
      <c r="B1148" s="27"/>
      <c r="C1148" s="5"/>
      <c r="D1148" s="5"/>
      <c r="E1148" s="2"/>
      <c r="F1148" s="415"/>
      <c r="G1148" s="416"/>
    </row>
    <row r="1149" spans="1:7" ht="19.5">
      <c r="A1149" s="7"/>
      <c r="B1149" s="27"/>
      <c r="C1149" s="5"/>
      <c r="D1149" s="5"/>
      <c r="E1149" s="248" t="s">
        <v>1370</v>
      </c>
      <c r="F1149" s="415"/>
      <c r="G1149" s="416"/>
    </row>
    <row r="1150" spans="1:7" ht="82.5">
      <c r="A1150" s="7"/>
      <c r="B1150" s="28"/>
      <c r="C1150" s="14"/>
      <c r="D1150" s="14"/>
      <c r="E1150" s="249" t="s">
        <v>1449</v>
      </c>
      <c r="F1150" s="421" t="str">
        <f>F1088</f>
        <v>Q78と同じ</v>
      </c>
      <c r="G1150" s="422" t="str">
        <f>"退職2回以上(Q"&amp;$B$558&amp;"=4-9)"</f>
        <v>退職2回以上(Q51=4-9)</v>
      </c>
    </row>
    <row r="1151" spans="1:7" ht="28.5">
      <c r="A1151" s="7"/>
      <c r="B1151" s="27"/>
      <c r="C1151" s="5"/>
      <c r="D1151" s="5"/>
      <c r="E1151" s="25" t="s">
        <v>1300</v>
      </c>
      <c r="F1151" s="415" t="str">
        <f>F1150</f>
        <v>Q78と同じ</v>
      </c>
      <c r="G1151" s="416" t="str">
        <f>"退職2回以上(Q"&amp;$B$558&amp;"=4-9)"</f>
        <v>退職2回以上(Q51=4-9)</v>
      </c>
    </row>
    <row r="1152" spans="1:7">
      <c r="A1152" s="7"/>
      <c r="B1152" s="27"/>
      <c r="C1152" s="5"/>
      <c r="D1152" s="5"/>
      <c r="E1152" s="25" t="s">
        <v>1301</v>
      </c>
      <c r="F1152" s="415"/>
      <c r="G1152" s="416"/>
    </row>
    <row r="1153" spans="1:7">
      <c r="A1153" s="7"/>
      <c r="B1153" s="27"/>
      <c r="C1153" s="5"/>
      <c r="D1153" s="5"/>
      <c r="E1153" s="2" t="s">
        <v>1659</v>
      </c>
      <c r="F1153" s="415"/>
      <c r="G1153" s="416"/>
    </row>
    <row r="1154" spans="1:7">
      <c r="A1154" s="7"/>
      <c r="B1154" s="27"/>
      <c r="C1154" s="5"/>
      <c r="D1154" s="5"/>
      <c r="E1154" s="25" t="s">
        <v>1302</v>
      </c>
      <c r="F1154" s="415"/>
      <c r="G1154" s="416"/>
    </row>
    <row r="1155" spans="1:7">
      <c r="A1155" s="7"/>
      <c r="B1155" s="27"/>
      <c r="C1155" s="5"/>
      <c r="D1155" s="5"/>
      <c r="E1155" s="2" t="s">
        <v>1659</v>
      </c>
      <c r="F1155" s="415"/>
      <c r="G1155" s="416"/>
    </row>
    <row r="1156" spans="1:7" ht="82.5">
      <c r="A1156" s="7"/>
      <c r="B1156" s="28"/>
      <c r="C1156" s="14"/>
      <c r="D1156" s="14"/>
      <c r="E1156" s="249" t="s">
        <v>1450</v>
      </c>
      <c r="F1156" s="421" t="s">
        <v>2039</v>
      </c>
      <c r="G1156" s="422" t="str">
        <f>"退職経験あり(Q"&amp;$B$558&amp;"=3-9)"</f>
        <v>退職経験あり(Q51=3-9)</v>
      </c>
    </row>
    <row r="1157" spans="1:7" ht="30">
      <c r="A1157" s="7"/>
      <c r="B1157" s="27"/>
      <c r="C1157" s="5"/>
      <c r="D1157" s="5"/>
      <c r="E1157" s="25" t="s">
        <v>2068</v>
      </c>
      <c r="F1157" s="415" t="str">
        <f>"退職経験あり(Q"&amp;$B$558&amp;"=3-9)"</f>
        <v>退職経験あり(Q51=3-9)</v>
      </c>
      <c r="G1157" s="416" t="str">
        <f>"退職経験あり(Q"&amp;$B$558&amp;"=3-9)"</f>
        <v>退職経験あり(Q51=3-9)</v>
      </c>
    </row>
    <row r="1158" spans="1:7">
      <c r="A1158" s="7"/>
      <c r="B1158" s="27"/>
      <c r="C1158" s="5"/>
      <c r="D1158" s="5"/>
      <c r="E1158" s="25" t="s">
        <v>1301</v>
      </c>
      <c r="F1158" s="415"/>
      <c r="G1158" s="416"/>
    </row>
    <row r="1159" spans="1:7">
      <c r="A1159" s="7"/>
      <c r="B1159" s="27"/>
      <c r="C1159" s="5"/>
      <c r="D1159" s="5"/>
      <c r="E1159" s="2" t="s">
        <v>1659</v>
      </c>
      <c r="F1159" s="415"/>
      <c r="G1159" s="416"/>
    </row>
    <row r="1160" spans="1:7">
      <c r="A1160" s="7"/>
      <c r="B1160" s="27"/>
      <c r="C1160" s="5"/>
      <c r="D1160" s="5"/>
      <c r="E1160" s="25" t="s">
        <v>1302</v>
      </c>
      <c r="F1160" s="415"/>
      <c r="G1160" s="416"/>
    </row>
    <row r="1161" spans="1:7">
      <c r="A1161" s="7"/>
      <c r="B1161" s="27"/>
      <c r="C1161" s="5"/>
      <c r="D1161" s="5"/>
      <c r="E1161" s="2" t="s">
        <v>1659</v>
      </c>
      <c r="F1161" s="415"/>
      <c r="G1161" s="416"/>
    </row>
    <row r="1162" spans="1:7" ht="82.5">
      <c r="A1162" s="7"/>
      <c r="B1162" s="28"/>
      <c r="C1162" s="14"/>
      <c r="D1162" s="14"/>
      <c r="E1162" s="249" t="s">
        <v>1451</v>
      </c>
      <c r="F1162" s="573" t="str">
        <f>"12月時点就業者(Q"&amp;B231&amp;"=1-6)"</f>
        <v>12月時点就業者(Q17=1-6)</v>
      </c>
      <c r="G1162" s="574"/>
    </row>
    <row r="1163" spans="1:7" ht="18.75" customHeight="1">
      <c r="A1163" s="7"/>
      <c r="B1163" s="27"/>
      <c r="C1163" s="5"/>
      <c r="D1163" s="5"/>
      <c r="E1163" s="25" t="s">
        <v>1303</v>
      </c>
      <c r="F1163" s="560" t="str">
        <f>"12月時点就業者(Q"&amp;B231&amp;"=1-6)"</f>
        <v>12月時点就業者(Q17=1-6)</v>
      </c>
      <c r="G1163" s="561"/>
    </row>
    <row r="1164" spans="1:7">
      <c r="A1164" s="7"/>
      <c r="B1164" s="27"/>
      <c r="C1164" s="5"/>
      <c r="D1164" s="5"/>
      <c r="E1164" s="2" t="s">
        <v>1659</v>
      </c>
      <c r="F1164" s="415"/>
      <c r="G1164" s="416"/>
    </row>
    <row r="1165" spans="1:7">
      <c r="A1165" s="7"/>
      <c r="B1165" s="28"/>
      <c r="C1165" s="14"/>
      <c r="D1165" s="14"/>
      <c r="E1165" s="247" t="s">
        <v>1286</v>
      </c>
      <c r="F1165" s="421"/>
      <c r="G1165" s="422"/>
    </row>
    <row r="1166" spans="1:7">
      <c r="A1166" s="7"/>
      <c r="B1166" s="28"/>
      <c r="C1166" s="14"/>
      <c r="D1166" s="14"/>
      <c r="E1166" s="15" t="s">
        <v>1660</v>
      </c>
      <c r="F1166" s="470"/>
      <c r="G1166" s="471"/>
    </row>
    <row r="1167" spans="1:7">
      <c r="A1167" s="7"/>
      <c r="B1167" s="28"/>
      <c r="C1167" s="14"/>
      <c r="D1167" s="14"/>
      <c r="E1167" s="15" t="s">
        <v>1287</v>
      </c>
      <c r="F1167" s="421"/>
      <c r="G1167" s="422"/>
    </row>
    <row r="1168" spans="1:7">
      <c r="A1168" s="7"/>
      <c r="B1168" s="28"/>
      <c r="C1168" s="14"/>
      <c r="D1168" s="14"/>
      <c r="E1168" s="15" t="s">
        <v>1288</v>
      </c>
      <c r="F1168" s="421"/>
      <c r="G1168" s="422"/>
    </row>
    <row r="1169" spans="1:7">
      <c r="A1169" s="7"/>
      <c r="B1169" s="28"/>
      <c r="C1169" s="14"/>
      <c r="D1169" s="14"/>
      <c r="E1169" s="15" t="s">
        <v>1289</v>
      </c>
      <c r="F1169" s="421"/>
      <c r="G1169" s="422"/>
    </row>
    <row r="1170" spans="1:7">
      <c r="A1170" s="7"/>
      <c r="B1170" s="28"/>
      <c r="C1170" s="14"/>
      <c r="D1170" s="14"/>
      <c r="E1170" s="15" t="s">
        <v>1290</v>
      </c>
      <c r="F1170" s="421"/>
      <c r="G1170" s="422"/>
    </row>
    <row r="1171" spans="1:7">
      <c r="A1171" s="7"/>
      <c r="B1171" s="28"/>
      <c r="C1171" s="14"/>
      <c r="D1171" s="14"/>
      <c r="E1171" s="15" t="s">
        <v>1291</v>
      </c>
      <c r="F1171" s="421"/>
      <c r="G1171" s="422"/>
    </row>
    <row r="1172" spans="1:7">
      <c r="A1172" s="7"/>
      <c r="B1172" s="28"/>
      <c r="C1172" s="14"/>
      <c r="D1172" s="14"/>
      <c r="E1172" s="15" t="s">
        <v>1292</v>
      </c>
      <c r="F1172" s="421"/>
      <c r="G1172" s="422"/>
    </row>
    <row r="1173" spans="1:7">
      <c r="A1173" s="7"/>
      <c r="B1173" s="28"/>
      <c r="C1173" s="14"/>
      <c r="D1173" s="14"/>
      <c r="E1173" s="15" t="s">
        <v>1293</v>
      </c>
      <c r="F1173" s="421"/>
      <c r="G1173" s="422"/>
    </row>
    <row r="1174" spans="1:7">
      <c r="A1174" s="7"/>
      <c r="B1174" s="28"/>
      <c r="C1174" s="14"/>
      <c r="D1174" s="14"/>
      <c r="E1174" s="15" t="s">
        <v>1294</v>
      </c>
      <c r="F1174" s="421"/>
      <c r="G1174" s="422"/>
    </row>
    <row r="1175" spans="1:7">
      <c r="A1175" s="7"/>
      <c r="B1175" s="28"/>
      <c r="C1175" s="14"/>
      <c r="D1175" s="14"/>
      <c r="E1175" s="15" t="s">
        <v>1295</v>
      </c>
      <c r="F1175" s="421"/>
      <c r="G1175" s="422"/>
    </row>
    <row r="1176" spans="1:7">
      <c r="A1176" s="7"/>
      <c r="B1176" s="28"/>
      <c r="C1176" s="14"/>
      <c r="D1176" s="14"/>
      <c r="E1176" s="15" t="s">
        <v>1296</v>
      </c>
      <c r="F1176" s="421"/>
      <c r="G1176" s="422"/>
    </row>
    <row r="1177" spans="1:7">
      <c r="A1177" s="7"/>
      <c r="B1177" s="28"/>
      <c r="C1177" s="14"/>
      <c r="D1177" s="14"/>
      <c r="E1177" s="15" t="s">
        <v>1297</v>
      </c>
      <c r="F1177" s="421"/>
      <c r="G1177" s="422"/>
    </row>
    <row r="1178" spans="1:7">
      <c r="A1178" s="7"/>
      <c r="B1178" s="28"/>
      <c r="C1178" s="14"/>
      <c r="D1178" s="14"/>
      <c r="E1178" s="15" t="s">
        <v>1369</v>
      </c>
      <c r="F1178" s="421"/>
      <c r="G1178" s="422"/>
    </row>
    <row r="1179" spans="1:7" ht="270">
      <c r="A1179" s="7"/>
      <c r="B1179" s="28"/>
      <c r="C1179" s="14"/>
      <c r="D1179" s="14"/>
      <c r="E1179" s="15" t="s">
        <v>1644</v>
      </c>
      <c r="F1179" s="470"/>
      <c r="G1179" s="471"/>
    </row>
    <row r="1180" spans="1:7">
      <c r="A1180" s="7"/>
      <c r="B1180" s="28"/>
      <c r="C1180" s="14"/>
      <c r="D1180" s="14"/>
      <c r="E1180" s="15" t="s">
        <v>2040</v>
      </c>
      <c r="F1180" s="421"/>
      <c r="G1180" s="422"/>
    </row>
    <row r="1181" spans="1:7">
      <c r="A1181" s="7" t="s">
        <v>30</v>
      </c>
      <c r="B1181" s="26">
        <f>B1144+1</f>
        <v>98</v>
      </c>
      <c r="C1181" s="22"/>
      <c r="D1181" s="22"/>
      <c r="E1181" s="13" t="s">
        <v>1676</v>
      </c>
      <c r="F1181" s="562" t="s">
        <v>262</v>
      </c>
      <c r="G1181" s="563"/>
    </row>
    <row r="1182" spans="1:7">
      <c r="A1182" s="7"/>
      <c r="B1182" s="27"/>
      <c r="C1182" s="5"/>
      <c r="D1182" s="5"/>
      <c r="E1182" s="4" t="s">
        <v>1</v>
      </c>
      <c r="F1182" s="417"/>
      <c r="G1182" s="418"/>
    </row>
    <row r="1183" spans="1:7" ht="80.25" customHeight="1">
      <c r="A1183" s="7"/>
      <c r="B1183" s="27"/>
      <c r="C1183" s="5"/>
      <c r="D1183" s="5"/>
      <c r="E1183" s="2" t="s">
        <v>1795</v>
      </c>
      <c r="F1183" s="560" t="str">
        <f>"昨年1年間少しでも働いた人（休んでいた含む）("&amp;$B$187&amp;","&amp;$B$202&amp;","&amp;$B$217&amp;"いずれかの月=1-4 or Q"&amp;$B$231&amp;"=1-6)"</f>
        <v>昨年1年間少しでも働いた人（休んでいた含む）(Q16-1,Q16-2,Q16-3いずれかの月=1-4 or Q17=1-6)</v>
      </c>
      <c r="G1183" s="561"/>
    </row>
    <row r="1184" spans="1:7">
      <c r="A1184" s="7"/>
      <c r="B1184" s="27"/>
      <c r="C1184" s="5"/>
      <c r="D1184" s="5"/>
      <c r="E1184" s="2" t="s">
        <v>1334</v>
      </c>
      <c r="F1184" s="415"/>
      <c r="G1184" s="416"/>
    </row>
    <row r="1185" spans="1:7" ht="52.5" customHeight="1">
      <c r="A1185" s="7"/>
      <c r="B1185" s="27"/>
      <c r="C1185" s="5"/>
      <c r="D1185" s="5"/>
      <c r="E1185" s="2" t="s">
        <v>2022</v>
      </c>
      <c r="F1185" s="560" t="str">
        <f>"1年間に副業をした人(Q"&amp;$B$792&amp;"=1)"</f>
        <v>1年間に副業をした人(Q72=1)</v>
      </c>
      <c r="G1185" s="561"/>
    </row>
    <row r="1186" spans="1:7" ht="30">
      <c r="A1186" s="7"/>
      <c r="B1186" s="27"/>
      <c r="C1186" s="5"/>
      <c r="D1186" s="5"/>
      <c r="E1186" s="2" t="s">
        <v>2069</v>
      </c>
      <c r="F1186" s="415"/>
      <c r="G1186" s="416"/>
    </row>
    <row r="1187" spans="1:7" ht="30">
      <c r="A1187" s="7"/>
      <c r="B1187" s="27"/>
      <c r="C1187" s="5"/>
      <c r="D1187" s="5"/>
      <c r="E1187" s="2" t="s">
        <v>1670</v>
      </c>
      <c r="F1187" s="560" t="s">
        <v>1872</v>
      </c>
      <c r="G1187" s="561"/>
    </row>
    <row r="1188" spans="1:7">
      <c r="A1188" s="7" t="s">
        <v>1874</v>
      </c>
      <c r="B1188" s="26">
        <f>B1181+1</f>
        <v>99</v>
      </c>
      <c r="C1188" s="22"/>
      <c r="D1188" s="22"/>
      <c r="E1188" s="13" t="s">
        <v>1875</v>
      </c>
      <c r="F1188" s="562" t="s">
        <v>1873</v>
      </c>
      <c r="G1188" s="563"/>
    </row>
    <row r="1189" spans="1:7" ht="15" customHeight="1">
      <c r="A1189" s="7"/>
      <c r="B1189" s="27"/>
      <c r="C1189" s="5"/>
      <c r="D1189" s="5"/>
      <c r="E1189" s="4" t="s">
        <v>1876</v>
      </c>
      <c r="F1189" s="417"/>
      <c r="G1189" s="418"/>
    </row>
    <row r="1190" spans="1:7" ht="15" customHeight="1">
      <c r="A1190" s="7"/>
      <c r="B1190" s="27"/>
      <c r="C1190" s="5"/>
      <c r="D1190" s="5" t="s">
        <v>1865</v>
      </c>
      <c r="E1190" s="2" t="s">
        <v>1877</v>
      </c>
      <c r="F1190" s="415"/>
      <c r="G1190" s="416"/>
    </row>
    <row r="1191" spans="1:7" ht="15" customHeight="1">
      <c r="A1191" s="7"/>
      <c r="B1191" s="27"/>
      <c r="C1191" s="5"/>
      <c r="D1191" s="5" t="s">
        <v>1866</v>
      </c>
      <c r="E1191" s="2" t="s">
        <v>1882</v>
      </c>
      <c r="F1191" s="415"/>
      <c r="G1191" s="416"/>
    </row>
    <row r="1192" spans="1:7" ht="15" customHeight="1">
      <c r="A1192" s="7"/>
      <c r="B1192" s="27"/>
      <c r="C1192" s="5"/>
      <c r="D1192" s="5" t="s">
        <v>14</v>
      </c>
      <c r="E1192" s="2" t="s">
        <v>1883</v>
      </c>
      <c r="F1192" s="415"/>
      <c r="G1192" s="416"/>
    </row>
    <row r="1193" spans="1:7" ht="15" customHeight="1">
      <c r="A1193" s="7"/>
      <c r="B1193" s="27"/>
      <c r="C1193" s="5"/>
      <c r="D1193" s="5" t="s">
        <v>15</v>
      </c>
      <c r="E1193" s="2" t="s">
        <v>1884</v>
      </c>
      <c r="F1193" s="415"/>
      <c r="G1193" s="416"/>
    </row>
    <row r="1194" spans="1:7" ht="15" customHeight="1">
      <c r="A1194" s="7"/>
      <c r="B1194" s="27"/>
      <c r="C1194" s="5"/>
      <c r="D1194" s="5" t="s">
        <v>16</v>
      </c>
      <c r="E1194" s="2" t="s">
        <v>1878</v>
      </c>
      <c r="F1194" s="415"/>
      <c r="G1194" s="416"/>
    </row>
    <row r="1195" spans="1:7" ht="15" customHeight="1">
      <c r="A1195" s="7"/>
      <c r="B1195" s="27"/>
      <c r="C1195" s="5"/>
      <c r="D1195" s="5" t="s">
        <v>17</v>
      </c>
      <c r="E1195" s="2" t="s">
        <v>1879</v>
      </c>
      <c r="F1195" s="415"/>
      <c r="G1195" s="416"/>
    </row>
    <row r="1196" spans="1:7" ht="15" customHeight="1">
      <c r="A1196" s="7"/>
      <c r="B1196" s="27"/>
      <c r="C1196" s="5"/>
      <c r="D1196" s="5" t="s">
        <v>18</v>
      </c>
      <c r="E1196" s="2" t="s">
        <v>1880</v>
      </c>
      <c r="F1196" s="415"/>
      <c r="G1196" s="416"/>
    </row>
    <row r="1197" spans="1:7" ht="15" customHeight="1">
      <c r="A1197" s="7"/>
      <c r="B1197" s="27"/>
      <c r="C1197" s="5"/>
      <c r="D1197" s="5" t="s">
        <v>19</v>
      </c>
      <c r="E1197" s="2" t="s">
        <v>1886</v>
      </c>
      <c r="F1197" s="415"/>
      <c r="G1197" s="416"/>
    </row>
    <row r="1198" spans="1:7" ht="15" customHeight="1">
      <c r="A1198" s="7"/>
      <c r="B1198" s="27"/>
      <c r="C1198" s="5"/>
      <c r="D1198" s="5" t="s">
        <v>20</v>
      </c>
      <c r="E1198" s="2" t="s">
        <v>1881</v>
      </c>
      <c r="F1198" s="415"/>
      <c r="G1198" s="416"/>
    </row>
    <row r="1199" spans="1:7">
      <c r="A1199" s="7"/>
      <c r="B1199" s="28"/>
      <c r="C1199" s="14"/>
      <c r="D1199" s="14"/>
      <c r="E1199" s="15" t="s">
        <v>1304</v>
      </c>
      <c r="F1199" s="421"/>
      <c r="G1199" s="422"/>
    </row>
    <row r="1200" spans="1:7" ht="31.5" customHeight="1">
      <c r="A1200" s="7" t="s">
        <v>154</v>
      </c>
      <c r="B1200" s="26">
        <f>B1188+1</f>
        <v>100</v>
      </c>
      <c r="C1200" s="22"/>
      <c r="D1200" s="22"/>
      <c r="E1200" s="13" t="s">
        <v>1669</v>
      </c>
      <c r="F1200" s="562" t="str">
        <f>"配偶者あり(Q"&amp;$B$130&amp;"=1)"</f>
        <v>配偶者あり(Q9=1)</v>
      </c>
      <c r="G1200" s="563"/>
    </row>
    <row r="1201" spans="1:7">
      <c r="A1201" s="7"/>
      <c r="B1201" s="27"/>
      <c r="C1201" s="5"/>
      <c r="D1201" s="5"/>
      <c r="E1201" s="4" t="s">
        <v>0</v>
      </c>
      <c r="F1201" s="417"/>
      <c r="G1201" s="418"/>
    </row>
    <row r="1202" spans="1:7" s="20" customFormat="1">
      <c r="A1202" s="7"/>
      <c r="B1202" s="27"/>
      <c r="C1202" s="5"/>
      <c r="D1202" s="5" t="s">
        <v>9</v>
      </c>
      <c r="E1202" s="2" t="s">
        <v>1305</v>
      </c>
      <c r="F1202" s="415"/>
      <c r="G1202" s="416"/>
    </row>
    <row r="1203" spans="1:7" s="20" customFormat="1">
      <c r="A1203" s="7"/>
      <c r="B1203" s="27"/>
      <c r="C1203" s="5"/>
      <c r="D1203" s="5" t="s">
        <v>33</v>
      </c>
      <c r="E1203" s="2" t="s">
        <v>1306</v>
      </c>
      <c r="F1203" s="415"/>
      <c r="G1203" s="416"/>
    </row>
    <row r="1204" spans="1:7" s="20" customFormat="1">
      <c r="A1204" s="7"/>
      <c r="B1204" s="27"/>
      <c r="C1204" s="5"/>
      <c r="D1204" s="5" t="s">
        <v>34</v>
      </c>
      <c r="E1204" s="2" t="s">
        <v>1307</v>
      </c>
      <c r="F1204" s="415"/>
      <c r="G1204" s="416"/>
    </row>
    <row r="1205" spans="1:7" s="20" customFormat="1">
      <c r="A1205" s="7"/>
      <c r="B1205" s="27"/>
      <c r="C1205" s="5"/>
      <c r="D1205" s="5" t="s">
        <v>35</v>
      </c>
      <c r="E1205" s="2" t="s">
        <v>1308</v>
      </c>
      <c r="F1205" s="415"/>
      <c r="G1205" s="416"/>
    </row>
    <row r="1206" spans="1:7" s="20" customFormat="1">
      <c r="A1206" s="7"/>
      <c r="B1206" s="27"/>
      <c r="C1206" s="5"/>
      <c r="D1206" s="5" t="s">
        <v>36</v>
      </c>
      <c r="E1206" s="2" t="s">
        <v>1309</v>
      </c>
      <c r="F1206" s="415"/>
      <c r="G1206" s="416"/>
    </row>
    <row r="1207" spans="1:7" s="20" customFormat="1">
      <c r="A1207" s="7"/>
      <c r="B1207" s="27"/>
      <c r="C1207" s="5"/>
      <c r="D1207" s="5" t="s">
        <v>37</v>
      </c>
      <c r="E1207" s="2" t="s">
        <v>1310</v>
      </c>
      <c r="F1207" s="415"/>
      <c r="G1207" s="416"/>
    </row>
    <row r="1208" spans="1:7" s="20" customFormat="1">
      <c r="A1208" s="7"/>
      <c r="B1208" s="27"/>
      <c r="C1208" s="5"/>
      <c r="D1208" s="5" t="s">
        <v>9</v>
      </c>
      <c r="E1208" s="2"/>
      <c r="F1208" s="415"/>
      <c r="G1208" s="416"/>
    </row>
    <row r="1209" spans="1:7" s="20" customFormat="1">
      <c r="A1209" s="7"/>
      <c r="B1209" s="27"/>
      <c r="C1209" s="5"/>
      <c r="D1209" s="5" t="s">
        <v>38</v>
      </c>
      <c r="E1209" s="2" t="s">
        <v>1311</v>
      </c>
      <c r="F1209" s="415"/>
      <c r="G1209" s="416"/>
    </row>
    <row r="1210" spans="1:7" s="20" customFormat="1" ht="30">
      <c r="A1210" s="7"/>
      <c r="B1210" s="27"/>
      <c r="C1210" s="5"/>
      <c r="D1210" s="5" t="s">
        <v>39</v>
      </c>
      <c r="E1210" s="2" t="s">
        <v>2070</v>
      </c>
      <c r="F1210" s="415"/>
      <c r="G1210" s="416"/>
    </row>
    <row r="1211" spans="1:7" s="20" customFormat="1">
      <c r="A1211" s="7"/>
      <c r="B1211" s="27"/>
      <c r="C1211" s="5"/>
      <c r="D1211" s="5" t="s">
        <v>45</v>
      </c>
      <c r="E1211" s="2" t="s">
        <v>345</v>
      </c>
      <c r="F1211" s="415"/>
      <c r="G1211" s="416"/>
    </row>
    <row r="1212" spans="1:7" ht="30">
      <c r="A1212" s="7" t="s">
        <v>30</v>
      </c>
      <c r="B1212" s="26">
        <f>B1200+1</f>
        <v>101</v>
      </c>
      <c r="C1212" s="22"/>
      <c r="D1212" s="22"/>
      <c r="E1212" s="13" t="s">
        <v>1728</v>
      </c>
      <c r="F1212" s="562" t="str">
        <f>"配偶者あり(Q"&amp;$B$130&amp;"=1)"</f>
        <v>配偶者あり(Q9=1)</v>
      </c>
      <c r="G1212" s="563"/>
    </row>
    <row r="1213" spans="1:7" ht="15" customHeight="1">
      <c r="A1213" s="7"/>
      <c r="B1213" s="27"/>
      <c r="C1213" s="5"/>
      <c r="D1213" s="5"/>
      <c r="E1213" s="4" t="s">
        <v>1</v>
      </c>
      <c r="F1213" s="417"/>
      <c r="G1213" s="418"/>
    </row>
    <row r="1214" spans="1:7" ht="15" customHeight="1">
      <c r="A1214" s="7"/>
      <c r="B1214" s="27"/>
      <c r="C1214" s="5"/>
      <c r="D1214" s="5"/>
      <c r="E1214" s="2" t="s">
        <v>1312</v>
      </c>
      <c r="F1214" s="415"/>
      <c r="G1214" s="416"/>
    </row>
    <row r="1215" spans="1:7" s="489" customFormat="1" ht="15" customHeight="1">
      <c r="A1215" s="7" t="s">
        <v>154</v>
      </c>
      <c r="B1215" s="26">
        <f>B1212+1</f>
        <v>102</v>
      </c>
      <c r="C1215" s="22"/>
      <c r="D1215" s="22"/>
      <c r="E1215" s="13" t="s">
        <v>1729</v>
      </c>
      <c r="F1215" s="562" t="s">
        <v>262</v>
      </c>
      <c r="G1215" s="563"/>
    </row>
    <row r="1216" spans="1:7" s="489" customFormat="1" ht="15" customHeight="1">
      <c r="A1216" s="7"/>
      <c r="B1216" s="27"/>
      <c r="C1216" s="5"/>
      <c r="D1216" s="5"/>
      <c r="E1216" s="4" t="s">
        <v>157</v>
      </c>
      <c r="F1216" s="417"/>
      <c r="G1216" s="418"/>
    </row>
    <row r="1217" spans="1:7" s="489" customFormat="1" ht="15" customHeight="1">
      <c r="A1217" s="7"/>
      <c r="B1217" s="27"/>
      <c r="C1217" s="5"/>
      <c r="D1217" s="5" t="s">
        <v>9</v>
      </c>
      <c r="E1217" s="2" t="s">
        <v>1796</v>
      </c>
      <c r="F1217" s="415"/>
      <c r="G1217" s="416"/>
    </row>
    <row r="1218" spans="1:7" s="489" customFormat="1" ht="15" customHeight="1">
      <c r="A1218" s="7"/>
      <c r="B1218" s="27"/>
      <c r="C1218" s="5"/>
      <c r="D1218" s="5" t="s">
        <v>33</v>
      </c>
      <c r="E1218" s="2" t="s">
        <v>1797</v>
      </c>
      <c r="F1218" s="415"/>
      <c r="G1218" s="416"/>
    </row>
    <row r="1219" spans="1:7" s="489" customFormat="1" ht="15" customHeight="1">
      <c r="A1219" s="7"/>
      <c r="B1219" s="27"/>
      <c r="C1219" s="5"/>
      <c r="D1219" s="5" t="s">
        <v>1743</v>
      </c>
      <c r="E1219" s="2" t="s">
        <v>2027</v>
      </c>
      <c r="F1219" s="415"/>
      <c r="G1219" s="416"/>
    </row>
    <row r="1220" spans="1:7" s="489" customFormat="1" ht="15" customHeight="1">
      <c r="A1220" s="7"/>
      <c r="B1220" s="27"/>
      <c r="C1220" s="5"/>
      <c r="D1220" s="5" t="s">
        <v>1744</v>
      </c>
      <c r="E1220" s="2" t="s">
        <v>1798</v>
      </c>
      <c r="F1220" s="415"/>
      <c r="G1220" s="416"/>
    </row>
    <row r="1221" spans="1:7" s="489" customFormat="1" ht="15" customHeight="1">
      <c r="A1221" s="7"/>
      <c r="B1221" s="27"/>
      <c r="C1221" s="5"/>
      <c r="D1221" s="5" t="s">
        <v>1745</v>
      </c>
      <c r="E1221" s="2" t="s">
        <v>2028</v>
      </c>
      <c r="F1221" s="415"/>
      <c r="G1221" s="416"/>
    </row>
    <row r="1222" spans="1:7" s="489" customFormat="1" ht="15" customHeight="1">
      <c r="A1222" s="7"/>
      <c r="B1222" s="27"/>
      <c r="C1222" s="5"/>
      <c r="D1222" s="5" t="s">
        <v>1778</v>
      </c>
      <c r="E1222" s="2" t="s">
        <v>1799</v>
      </c>
      <c r="F1222" s="415"/>
      <c r="G1222" s="416"/>
    </row>
    <row r="1223" spans="1:7" s="489" customFormat="1" ht="15" customHeight="1">
      <c r="A1223" s="7"/>
      <c r="B1223" s="27"/>
      <c r="C1223" s="5"/>
      <c r="D1223" s="5" t="s">
        <v>1779</v>
      </c>
      <c r="E1223" s="2" t="s">
        <v>1800</v>
      </c>
      <c r="F1223" s="415"/>
      <c r="G1223" s="416"/>
    </row>
    <row r="1224" spans="1:7" s="489" customFormat="1" ht="15" customHeight="1">
      <c r="A1224" s="7"/>
      <c r="B1224" s="27"/>
      <c r="C1224" s="5"/>
      <c r="D1224" s="5" t="s">
        <v>9</v>
      </c>
      <c r="E1224" s="2" t="s">
        <v>1730</v>
      </c>
      <c r="F1224" s="415"/>
      <c r="G1224" s="416"/>
    </row>
    <row r="1225" spans="1:7" s="489" customFormat="1" ht="15" customHeight="1">
      <c r="A1225" s="7"/>
      <c r="B1225" s="27"/>
      <c r="C1225" s="5"/>
      <c r="D1225" s="5" t="s">
        <v>1780</v>
      </c>
      <c r="E1225" s="2" t="s">
        <v>1730</v>
      </c>
      <c r="F1225" s="415"/>
      <c r="G1225" s="416"/>
    </row>
    <row r="1226" spans="1:7" s="489" customFormat="1" ht="15" customHeight="1">
      <c r="A1226" s="7" t="s">
        <v>154</v>
      </c>
      <c r="B1226" s="26">
        <f>B1215+1</f>
        <v>103</v>
      </c>
      <c r="C1226" s="22"/>
      <c r="D1226" s="22"/>
      <c r="E1226" s="13" t="s">
        <v>1736</v>
      </c>
      <c r="F1226" s="562" t="str">
        <f>"自分が介護をしている(Q"&amp;$B$1215&amp;"=1-4)"</f>
        <v>自分が介護をしている(Q102=1-4)</v>
      </c>
      <c r="G1226" s="563"/>
    </row>
    <row r="1227" spans="1:7" s="489" customFormat="1" ht="15" customHeight="1">
      <c r="A1227" s="7"/>
      <c r="B1227" s="27"/>
      <c r="C1227" s="5"/>
      <c r="D1227" s="5"/>
      <c r="E1227" s="4" t="s">
        <v>157</v>
      </c>
      <c r="F1227" s="417"/>
      <c r="G1227" s="418"/>
    </row>
    <row r="1228" spans="1:7" s="489" customFormat="1" ht="15" customHeight="1">
      <c r="A1228" s="7"/>
      <c r="B1228" s="27"/>
      <c r="C1228" s="5"/>
      <c r="D1228" s="5" t="s">
        <v>33</v>
      </c>
      <c r="E1228" s="2" t="s">
        <v>1731</v>
      </c>
      <c r="F1228" s="415"/>
      <c r="G1228" s="416"/>
    </row>
    <row r="1229" spans="1:7" s="489" customFormat="1" ht="15" customHeight="1">
      <c r="A1229" s="7"/>
      <c r="B1229" s="27"/>
      <c r="C1229" s="5"/>
      <c r="D1229" s="5" t="s">
        <v>34</v>
      </c>
      <c r="E1229" s="2" t="s">
        <v>1732</v>
      </c>
      <c r="F1229" s="415"/>
      <c r="G1229" s="416"/>
    </row>
    <row r="1230" spans="1:7" s="489" customFormat="1" ht="15" customHeight="1">
      <c r="A1230" s="7"/>
      <c r="B1230" s="27"/>
      <c r="C1230" s="5"/>
      <c r="D1230" s="5" t="s">
        <v>35</v>
      </c>
      <c r="E1230" s="2" t="s">
        <v>1733</v>
      </c>
      <c r="F1230" s="415"/>
      <c r="G1230" s="416"/>
    </row>
    <row r="1231" spans="1:7" s="489" customFormat="1" ht="15" customHeight="1">
      <c r="A1231" s="551"/>
      <c r="B1231" s="552"/>
      <c r="C1231" s="553"/>
      <c r="D1231" s="5" t="s">
        <v>15</v>
      </c>
      <c r="E1231" s="66" t="s">
        <v>1734</v>
      </c>
      <c r="F1231" s="554"/>
      <c r="G1231" s="555"/>
    </row>
    <row r="1232" spans="1:7" s="489" customFormat="1" ht="15" customHeight="1">
      <c r="A1232" s="7"/>
      <c r="B1232" s="27"/>
      <c r="C1232" s="5"/>
      <c r="D1232" s="5" t="s">
        <v>1742</v>
      </c>
      <c r="E1232" s="2" t="s">
        <v>1735</v>
      </c>
      <c r="F1232" s="415"/>
      <c r="G1232" s="416"/>
    </row>
    <row r="1233" spans="1:7" s="489" customFormat="1" ht="15" customHeight="1">
      <c r="A1233" s="7" t="s">
        <v>1715</v>
      </c>
      <c r="B1233" s="26">
        <f>B1226+1</f>
        <v>104</v>
      </c>
      <c r="C1233" s="22"/>
      <c r="D1233" s="22"/>
      <c r="E1233" s="13" t="s">
        <v>1737</v>
      </c>
      <c r="F1233" s="562" t="str">
        <f>"自分が介護をしている(Q"&amp;$B$1215&amp;"=1-4)"</f>
        <v>自分が介護をしている(Q102=1-4)</v>
      </c>
      <c r="G1233" s="563"/>
    </row>
    <row r="1234" spans="1:7" s="489" customFormat="1" ht="15" customHeight="1">
      <c r="A1234" s="7"/>
      <c r="B1234" s="27"/>
      <c r="C1234" s="5"/>
      <c r="D1234" s="5"/>
      <c r="E1234" s="4" t="s">
        <v>1716</v>
      </c>
      <c r="F1234" s="417"/>
      <c r="G1234" s="418"/>
    </row>
    <row r="1235" spans="1:7" s="489" customFormat="1" ht="15" customHeight="1">
      <c r="A1235" s="7"/>
      <c r="B1235" s="27"/>
      <c r="C1235" s="5"/>
      <c r="D1235" s="5" t="s">
        <v>33</v>
      </c>
      <c r="E1235" s="2" t="s">
        <v>1738</v>
      </c>
      <c r="F1235" s="415"/>
      <c r="G1235" s="416"/>
    </row>
    <row r="1236" spans="1:7" s="489" customFormat="1" ht="15" customHeight="1">
      <c r="A1236" s="7"/>
      <c r="B1236" s="27"/>
      <c r="C1236" s="5"/>
      <c r="D1236" s="5" t="s">
        <v>34</v>
      </c>
      <c r="E1236" s="2" t="s">
        <v>1739</v>
      </c>
      <c r="F1236" s="415"/>
      <c r="G1236" s="416"/>
    </row>
    <row r="1237" spans="1:7" s="489" customFormat="1" ht="15" customHeight="1">
      <c r="A1237" s="7"/>
      <c r="B1237" s="27"/>
      <c r="C1237" s="5"/>
      <c r="D1237" s="5" t="s">
        <v>35</v>
      </c>
      <c r="E1237" s="2" t="s">
        <v>1740</v>
      </c>
      <c r="F1237" s="415"/>
      <c r="G1237" s="416"/>
    </row>
    <row r="1238" spans="1:7" s="489" customFormat="1" ht="15" customHeight="1">
      <c r="A1238" s="551"/>
      <c r="B1238" s="552"/>
      <c r="C1238" s="553"/>
      <c r="D1238" s="5" t="s">
        <v>15</v>
      </c>
      <c r="E1238" s="66" t="s">
        <v>1741</v>
      </c>
      <c r="F1238" s="554"/>
      <c r="G1238" s="555"/>
    </row>
    <row r="1239" spans="1:7" s="489" customFormat="1" ht="40.5" customHeight="1">
      <c r="A1239" s="7" t="s">
        <v>1746</v>
      </c>
      <c r="B1239" s="26">
        <f>B1233+1</f>
        <v>105</v>
      </c>
      <c r="C1239" s="22"/>
      <c r="D1239" s="22"/>
      <c r="E1239" s="13" t="s">
        <v>1747</v>
      </c>
      <c r="F1239" s="562" t="str">
        <f>"12月時点雇用者で、自分が介護をしている(Q"&amp;$B$250&amp;"=1＆Q"&amp;$B$1215&amp;"=1-4)"</f>
        <v>12月時点雇用者で、自分が介護をしている(Q18=1＆Q102=1-4)</v>
      </c>
      <c r="G1239" s="563"/>
    </row>
    <row r="1240" spans="1:7" s="489" customFormat="1" ht="15" customHeight="1">
      <c r="A1240" s="7"/>
      <c r="B1240" s="27"/>
      <c r="C1240" s="5"/>
      <c r="D1240" s="5"/>
      <c r="E1240" s="4" t="s">
        <v>157</v>
      </c>
      <c r="F1240" s="417"/>
      <c r="G1240" s="418"/>
    </row>
    <row r="1241" spans="1:7" s="489" customFormat="1" ht="15" customHeight="1">
      <c r="A1241" s="7"/>
      <c r="B1241" s="27"/>
      <c r="C1241" s="5"/>
      <c r="D1241" s="5" t="s">
        <v>33</v>
      </c>
      <c r="E1241" s="2" t="s">
        <v>1748</v>
      </c>
      <c r="F1241" s="415"/>
      <c r="G1241" s="416"/>
    </row>
    <row r="1242" spans="1:7" s="489" customFormat="1" ht="15" customHeight="1">
      <c r="A1242" s="7"/>
      <c r="B1242" s="27"/>
      <c r="C1242" s="5"/>
      <c r="D1242" s="5" t="s">
        <v>34</v>
      </c>
      <c r="E1242" s="2" t="s">
        <v>1749</v>
      </c>
      <c r="F1242" s="415"/>
      <c r="G1242" s="416"/>
    </row>
    <row r="1243" spans="1:7" ht="15" customHeight="1">
      <c r="A1243" s="7" t="s">
        <v>154</v>
      </c>
      <c r="B1243" s="26">
        <f>B1239+1</f>
        <v>106</v>
      </c>
      <c r="C1243" s="22"/>
      <c r="D1243" s="22"/>
      <c r="E1243" s="13" t="s">
        <v>1329</v>
      </c>
      <c r="F1243" s="562" t="s">
        <v>262</v>
      </c>
      <c r="G1243" s="563"/>
    </row>
    <row r="1244" spans="1:7" ht="15" customHeight="1">
      <c r="A1244" s="7"/>
      <c r="B1244" s="27"/>
      <c r="C1244" s="5"/>
      <c r="D1244" s="5"/>
      <c r="E1244" s="4" t="s">
        <v>157</v>
      </c>
      <c r="F1244" s="417"/>
      <c r="G1244" s="418"/>
    </row>
    <row r="1245" spans="1:7" ht="15" customHeight="1">
      <c r="A1245" s="7"/>
      <c r="B1245" s="27"/>
      <c r="C1245" s="5"/>
      <c r="D1245" s="5" t="s">
        <v>33</v>
      </c>
      <c r="E1245" s="2" t="s">
        <v>1330</v>
      </c>
      <c r="F1245" s="415"/>
      <c r="G1245" s="416"/>
    </row>
    <row r="1246" spans="1:7" ht="15" customHeight="1">
      <c r="A1246" s="7"/>
      <c r="B1246" s="27"/>
      <c r="C1246" s="5"/>
      <c r="D1246" s="5" t="s">
        <v>34</v>
      </c>
      <c r="E1246" s="2" t="s">
        <v>1331</v>
      </c>
      <c r="F1246" s="415"/>
      <c r="G1246" s="416"/>
    </row>
    <row r="1247" spans="1:7" ht="15" customHeight="1">
      <c r="A1247" s="7"/>
      <c r="B1247" s="27"/>
      <c r="C1247" s="5"/>
      <c r="D1247" s="5" t="s">
        <v>35</v>
      </c>
      <c r="E1247" s="2" t="s">
        <v>1332</v>
      </c>
      <c r="F1247" s="415"/>
      <c r="G1247" s="416"/>
    </row>
    <row r="1248" spans="1:7" ht="15" customHeight="1">
      <c r="A1248" s="7"/>
      <c r="B1248" s="27"/>
      <c r="C1248" s="5"/>
      <c r="D1248" s="5" t="s">
        <v>36</v>
      </c>
      <c r="E1248" s="2" t="s">
        <v>1333</v>
      </c>
      <c r="F1248" s="415"/>
      <c r="G1248" s="416"/>
    </row>
    <row r="1249" spans="1:7" s="20" customFormat="1" ht="30">
      <c r="A1249" s="7" t="s">
        <v>1870</v>
      </c>
      <c r="B1249" s="26">
        <f>B1243+1</f>
        <v>107</v>
      </c>
      <c r="C1249" s="22"/>
      <c r="D1249" s="22"/>
      <c r="E1249" s="13" t="s">
        <v>1859</v>
      </c>
      <c r="F1249" s="562" t="str">
        <f>"昨年12月就業者（Q"&amp;$B$231&amp;"=1-6）"</f>
        <v>昨年12月就業者（Q17=1-6）</v>
      </c>
      <c r="G1249" s="563"/>
    </row>
    <row r="1250" spans="1:7" s="20" customFormat="1" ht="15" customHeight="1">
      <c r="A1250" s="7"/>
      <c r="B1250" s="27"/>
      <c r="C1250" s="5"/>
      <c r="D1250" s="5"/>
      <c r="E1250" s="4" t="s">
        <v>157</v>
      </c>
      <c r="F1250" s="417"/>
      <c r="G1250" s="418"/>
    </row>
    <row r="1251" spans="1:7" s="20" customFormat="1" ht="15" customHeight="1">
      <c r="A1251" s="7"/>
      <c r="B1251" s="27"/>
      <c r="C1251" s="5"/>
      <c r="D1251" s="5" t="s">
        <v>1865</v>
      </c>
      <c r="E1251" s="2" t="s">
        <v>1860</v>
      </c>
      <c r="F1251" s="415"/>
      <c r="G1251" s="416"/>
    </row>
    <row r="1252" spans="1:7" s="20" customFormat="1" ht="15" customHeight="1">
      <c r="A1252" s="7"/>
      <c r="B1252" s="27"/>
      <c r="C1252" s="5"/>
      <c r="D1252" s="5" t="s">
        <v>1866</v>
      </c>
      <c r="E1252" s="2" t="s">
        <v>1861</v>
      </c>
      <c r="F1252" s="415"/>
      <c r="G1252" s="416"/>
    </row>
    <row r="1253" spans="1:7" s="20" customFormat="1" ht="15" customHeight="1">
      <c r="A1253" s="7"/>
      <c r="B1253" s="27"/>
      <c r="C1253" s="5"/>
      <c r="D1253" s="5" t="s">
        <v>1867</v>
      </c>
      <c r="E1253" s="2" t="s">
        <v>1862</v>
      </c>
      <c r="F1253" s="415"/>
      <c r="G1253" s="416"/>
    </row>
    <row r="1254" spans="1:7" s="20" customFormat="1" ht="15" customHeight="1">
      <c r="A1254" s="7"/>
      <c r="B1254" s="27"/>
      <c r="C1254" s="5"/>
      <c r="D1254" s="5" t="s">
        <v>1868</v>
      </c>
      <c r="E1254" s="2" t="s">
        <v>1863</v>
      </c>
      <c r="F1254" s="415"/>
      <c r="G1254" s="416"/>
    </row>
    <row r="1255" spans="1:7" s="20" customFormat="1" ht="15" customHeight="1">
      <c r="A1255" s="222"/>
      <c r="B1255" s="223"/>
      <c r="C1255" s="224"/>
      <c r="D1255" s="224" t="s">
        <v>1869</v>
      </c>
      <c r="E1255" s="225" t="s">
        <v>1864</v>
      </c>
      <c r="F1255" s="431"/>
      <c r="G1255" s="432"/>
    </row>
    <row r="1256" spans="1:7" ht="24.75">
      <c r="A1256" s="243" t="s">
        <v>1371</v>
      </c>
      <c r="B1256" s="245"/>
      <c r="C1256" s="246"/>
      <c r="D1256" s="246"/>
      <c r="E1256" s="244"/>
      <c r="F1256" s="419"/>
      <c r="G1256" s="420"/>
    </row>
    <row r="1257" spans="1:7">
      <c r="A1257" s="7"/>
      <c r="B1257" s="28"/>
      <c r="C1257" s="14"/>
      <c r="D1257" s="14"/>
      <c r="E1257" s="15" t="s">
        <v>1372</v>
      </c>
      <c r="F1257" s="573" t="s">
        <v>1426</v>
      </c>
      <c r="G1257" s="574"/>
    </row>
    <row r="1258" spans="1:7" ht="15" customHeight="1">
      <c r="A1258" s="7" t="s">
        <v>1429</v>
      </c>
      <c r="B1258" s="26">
        <f>B1249+1</f>
        <v>108</v>
      </c>
      <c r="C1258" s="22"/>
      <c r="D1258" s="22"/>
      <c r="E1258" s="13" t="s">
        <v>1677</v>
      </c>
      <c r="F1258" s="562" t="s">
        <v>1427</v>
      </c>
      <c r="G1258" s="563"/>
    </row>
    <row r="1259" spans="1:7" ht="15" customHeight="1">
      <c r="A1259" s="7"/>
      <c r="B1259" s="27"/>
      <c r="C1259" s="5"/>
      <c r="D1259" s="5"/>
      <c r="E1259" s="12" t="s">
        <v>156</v>
      </c>
      <c r="F1259" s="417"/>
      <c r="G1259" s="418"/>
    </row>
    <row r="1260" spans="1:7" ht="15" customHeight="1">
      <c r="A1260" s="7"/>
      <c r="B1260" s="27"/>
      <c r="C1260" s="5"/>
      <c r="D1260" s="5" t="s">
        <v>1428</v>
      </c>
      <c r="E1260" s="2" t="s">
        <v>1430</v>
      </c>
      <c r="F1260" s="468"/>
      <c r="G1260" s="469"/>
    </row>
    <row r="1261" spans="1:7" ht="15" customHeight="1">
      <c r="A1261" s="7"/>
      <c r="B1261" s="27"/>
      <c r="C1261" s="5"/>
      <c r="D1261" s="5" t="s">
        <v>13</v>
      </c>
      <c r="E1261" s="2" t="s">
        <v>1431</v>
      </c>
      <c r="F1261" s="468"/>
      <c r="G1261" s="469"/>
    </row>
    <row r="1262" spans="1:7" ht="15" customHeight="1">
      <c r="A1262" s="7"/>
      <c r="B1262" s="27"/>
      <c r="C1262" s="5"/>
      <c r="D1262" s="5" t="s">
        <v>14</v>
      </c>
      <c r="E1262" s="2" t="s">
        <v>1432</v>
      </c>
      <c r="F1262" s="468"/>
      <c r="G1262" s="469"/>
    </row>
    <row r="1263" spans="1:7" ht="15" customHeight="1">
      <c r="A1263" s="7"/>
      <c r="B1263" s="27"/>
      <c r="C1263" s="5"/>
      <c r="D1263" s="5" t="s">
        <v>15</v>
      </c>
      <c r="E1263" s="2" t="s">
        <v>1627</v>
      </c>
      <c r="F1263" s="468"/>
      <c r="G1263" s="469"/>
    </row>
    <row r="1264" spans="1:7" ht="15" customHeight="1">
      <c r="A1264" s="7"/>
      <c r="B1264" s="27"/>
      <c r="C1264" s="5"/>
      <c r="D1264" s="5" t="s">
        <v>16</v>
      </c>
      <c r="E1264" s="2" t="s">
        <v>1433</v>
      </c>
      <c r="F1264" s="468"/>
      <c r="G1264" s="469"/>
    </row>
    <row r="1265" spans="1:7" ht="15" customHeight="1">
      <c r="A1265" s="7"/>
      <c r="B1265" s="27"/>
      <c r="C1265" s="5"/>
      <c r="D1265" s="5" t="s">
        <v>17</v>
      </c>
      <c r="E1265" s="2" t="s">
        <v>1434</v>
      </c>
      <c r="F1265" s="468"/>
      <c r="G1265" s="469"/>
    </row>
    <row r="1266" spans="1:7" ht="15" customHeight="1">
      <c r="A1266" s="7"/>
      <c r="B1266" s="27"/>
      <c r="C1266" s="5"/>
      <c r="D1266" s="5" t="s">
        <v>18</v>
      </c>
      <c r="E1266" s="2" t="s">
        <v>1435</v>
      </c>
      <c r="F1266" s="468"/>
      <c r="G1266" s="469"/>
    </row>
    <row r="1267" spans="1:7" ht="15" customHeight="1">
      <c r="A1267" s="7"/>
      <c r="B1267" s="27"/>
      <c r="C1267" s="5"/>
      <c r="D1267" s="5" t="s">
        <v>19</v>
      </c>
      <c r="E1267" s="2" t="s">
        <v>1436</v>
      </c>
      <c r="F1267" s="468"/>
      <c r="G1267" s="469"/>
    </row>
    <row r="1268" spans="1:7" ht="15" customHeight="1">
      <c r="A1268" s="7"/>
      <c r="B1268" s="27"/>
      <c r="C1268" s="5"/>
      <c r="D1268" s="5" t="s">
        <v>20</v>
      </c>
      <c r="E1268" s="2" t="s">
        <v>1437</v>
      </c>
      <c r="F1268" s="468"/>
      <c r="G1268" s="469"/>
    </row>
    <row r="1269" spans="1:7" ht="15" customHeight="1">
      <c r="A1269" s="7"/>
      <c r="B1269" s="27"/>
      <c r="C1269" s="5"/>
      <c r="D1269" s="5" t="s">
        <v>21</v>
      </c>
      <c r="E1269" s="2" t="s">
        <v>1438</v>
      </c>
      <c r="F1269" s="468"/>
      <c r="G1269" s="469"/>
    </row>
    <row r="1270" spans="1:7" ht="15" customHeight="1">
      <c r="A1270" s="7" t="s">
        <v>154</v>
      </c>
      <c r="B1270" s="26">
        <f>B1258+1</f>
        <v>109</v>
      </c>
      <c r="C1270" s="22"/>
      <c r="D1270" s="22"/>
      <c r="E1270" s="13" t="s">
        <v>1313</v>
      </c>
      <c r="F1270" s="562" t="str">
        <f>F1257</f>
        <v>在学中の人（Q5=9-15）</v>
      </c>
      <c r="G1270" s="563"/>
    </row>
    <row r="1271" spans="1:7" ht="15" customHeight="1">
      <c r="A1271" s="7"/>
      <c r="B1271" s="27"/>
      <c r="C1271" s="5"/>
      <c r="D1271" s="5"/>
      <c r="E1271" s="4" t="s">
        <v>0</v>
      </c>
      <c r="F1271" s="417"/>
      <c r="G1271" s="418"/>
    </row>
    <row r="1272" spans="1:7" ht="15" customHeight="1">
      <c r="A1272" s="7"/>
      <c r="B1272" s="27"/>
      <c r="C1272" s="5"/>
      <c r="D1272" s="5" t="s">
        <v>33</v>
      </c>
      <c r="E1272" s="2" t="s">
        <v>1314</v>
      </c>
      <c r="F1272" s="415"/>
      <c r="G1272" s="416"/>
    </row>
    <row r="1273" spans="1:7" ht="15" customHeight="1">
      <c r="A1273" s="7"/>
      <c r="B1273" s="27"/>
      <c r="C1273" s="5"/>
      <c r="D1273" s="5" t="s">
        <v>34</v>
      </c>
      <c r="E1273" s="2" t="s">
        <v>1315</v>
      </c>
      <c r="F1273" s="415"/>
      <c r="G1273" s="416"/>
    </row>
    <row r="1274" spans="1:7" ht="15" customHeight="1">
      <c r="A1274" s="7"/>
      <c r="B1274" s="27"/>
      <c r="C1274" s="5"/>
      <c r="D1274" s="5" t="s">
        <v>14</v>
      </c>
      <c r="E1274" s="2" t="s">
        <v>1316</v>
      </c>
      <c r="F1274" s="415"/>
      <c r="G1274" s="416"/>
    </row>
    <row r="1275" spans="1:7" ht="15" customHeight="1">
      <c r="A1275" s="7"/>
      <c r="B1275" s="27"/>
      <c r="C1275" s="5"/>
      <c r="D1275" s="5" t="s">
        <v>15</v>
      </c>
      <c r="E1275" s="2" t="s">
        <v>1317</v>
      </c>
      <c r="F1275" s="415"/>
      <c r="G1275" s="416"/>
    </row>
    <row r="1276" spans="1:7" ht="15" customHeight="1">
      <c r="A1276" s="7"/>
      <c r="B1276" s="27"/>
      <c r="C1276" s="5"/>
      <c r="D1276" s="5" t="s">
        <v>16</v>
      </c>
      <c r="E1276" s="2" t="s">
        <v>1318</v>
      </c>
      <c r="F1276" s="415"/>
      <c r="G1276" s="416"/>
    </row>
    <row r="1277" spans="1:7" ht="15" customHeight="1">
      <c r="A1277" s="7"/>
      <c r="B1277" s="27"/>
      <c r="C1277" s="5"/>
      <c r="D1277" s="5" t="s">
        <v>17</v>
      </c>
      <c r="E1277" s="20" t="s">
        <v>1319</v>
      </c>
      <c r="F1277" s="415"/>
      <c r="G1277" s="416"/>
    </row>
    <row r="1278" spans="1:7" ht="15" customHeight="1">
      <c r="A1278" s="7"/>
      <c r="B1278" s="27"/>
      <c r="C1278" s="5"/>
      <c r="D1278" s="5" t="s">
        <v>18</v>
      </c>
      <c r="E1278" s="2" t="s">
        <v>1320</v>
      </c>
      <c r="F1278" s="415"/>
      <c r="G1278" s="416"/>
    </row>
    <row r="1279" spans="1:7" ht="15" customHeight="1">
      <c r="A1279" s="7"/>
      <c r="B1279" s="27"/>
      <c r="C1279" s="5"/>
      <c r="D1279" s="5" t="s">
        <v>19</v>
      </c>
      <c r="E1279" s="2" t="s">
        <v>1321</v>
      </c>
      <c r="F1279" s="415"/>
      <c r="G1279" s="416"/>
    </row>
    <row r="1280" spans="1:7" ht="15" customHeight="1">
      <c r="A1280" s="7" t="s">
        <v>154</v>
      </c>
      <c r="B1280" s="26">
        <f>B1270+1</f>
        <v>110</v>
      </c>
      <c r="C1280" s="22"/>
      <c r="D1280" s="22"/>
      <c r="E1280" s="13" t="s">
        <v>1322</v>
      </c>
      <c r="F1280" s="562" t="str">
        <f>F1257</f>
        <v>在学中の人（Q5=9-15）</v>
      </c>
      <c r="G1280" s="563"/>
    </row>
    <row r="1281" spans="1:7" ht="15" customHeight="1">
      <c r="A1281" s="7"/>
      <c r="B1281" s="27"/>
      <c r="C1281" s="5"/>
      <c r="D1281" s="5"/>
      <c r="E1281" s="4" t="s">
        <v>0</v>
      </c>
      <c r="F1281" s="417"/>
      <c r="G1281" s="418"/>
    </row>
    <row r="1282" spans="1:7" ht="30">
      <c r="A1282" s="7"/>
      <c r="B1282" s="27"/>
      <c r="C1282" s="5"/>
      <c r="D1282" s="5"/>
      <c r="E1282" s="4" t="s">
        <v>1323</v>
      </c>
      <c r="F1282" s="417"/>
      <c r="G1282" s="418"/>
    </row>
    <row r="1283" spans="1:7" ht="15" customHeight="1">
      <c r="A1283" s="7"/>
      <c r="B1283" s="27"/>
      <c r="C1283" s="5"/>
      <c r="D1283" s="5" t="s">
        <v>33</v>
      </c>
      <c r="E1283" s="2" t="s">
        <v>1324</v>
      </c>
      <c r="F1283" s="415"/>
      <c r="G1283" s="416"/>
    </row>
    <row r="1284" spans="1:7" ht="15" customHeight="1">
      <c r="A1284" s="7"/>
      <c r="B1284" s="27"/>
      <c r="C1284" s="5"/>
      <c r="D1284" s="5" t="s">
        <v>34</v>
      </c>
      <c r="E1284" s="2" t="s">
        <v>1325</v>
      </c>
      <c r="F1284" s="415"/>
      <c r="G1284" s="416"/>
    </row>
    <row r="1285" spans="1:7" ht="15" customHeight="1">
      <c r="A1285" s="7"/>
      <c r="B1285" s="27"/>
      <c r="C1285" s="5"/>
      <c r="D1285" s="5" t="s">
        <v>35</v>
      </c>
      <c r="E1285" s="2" t="s">
        <v>1326</v>
      </c>
      <c r="F1285" s="415"/>
      <c r="G1285" s="416"/>
    </row>
    <row r="1286" spans="1:7" ht="15" customHeight="1">
      <c r="A1286" s="7"/>
      <c r="B1286" s="27"/>
      <c r="C1286" s="5"/>
      <c r="D1286" s="5" t="s">
        <v>36</v>
      </c>
      <c r="E1286" s="2" t="s">
        <v>1327</v>
      </c>
      <c r="F1286" s="415"/>
      <c r="G1286" s="416"/>
    </row>
    <row r="1287" spans="1:7" ht="15" customHeight="1">
      <c r="A1287" s="7"/>
      <c r="B1287" s="27"/>
      <c r="C1287" s="5"/>
      <c r="D1287" s="5" t="s">
        <v>37</v>
      </c>
      <c r="E1287" s="2" t="s">
        <v>1328</v>
      </c>
      <c r="F1287" s="415"/>
      <c r="G1287" s="416"/>
    </row>
    <row r="1288" spans="1:7" ht="15" customHeight="1">
      <c r="A1288" s="7" t="s">
        <v>154</v>
      </c>
      <c r="B1288" s="26">
        <f>B1280+1</f>
        <v>111</v>
      </c>
      <c r="C1288" s="22"/>
      <c r="D1288" s="22"/>
      <c r="E1288" s="13" t="s">
        <v>1678</v>
      </c>
      <c r="F1288" s="562" t="str">
        <f>F1257</f>
        <v>在学中の人（Q5=9-15）</v>
      </c>
      <c r="G1288" s="563"/>
    </row>
    <row r="1289" spans="1:7" ht="15" customHeight="1">
      <c r="A1289" s="7"/>
      <c r="B1289" s="27"/>
      <c r="C1289" s="5"/>
      <c r="D1289" s="5"/>
      <c r="E1289" s="4" t="s">
        <v>157</v>
      </c>
      <c r="F1289" s="417"/>
      <c r="G1289" s="418"/>
    </row>
    <row r="1290" spans="1:7" ht="15" customHeight="1">
      <c r="A1290" s="7"/>
      <c r="B1290" s="27"/>
      <c r="C1290" s="5"/>
      <c r="D1290" s="5" t="s">
        <v>33</v>
      </c>
      <c r="E1290" s="2" t="s">
        <v>206</v>
      </c>
      <c r="F1290" s="415"/>
      <c r="G1290" s="416"/>
    </row>
    <row r="1291" spans="1:7" ht="15" customHeight="1">
      <c r="A1291" s="232"/>
      <c r="B1291" s="231"/>
      <c r="C1291" s="233"/>
      <c r="D1291" s="233" t="s">
        <v>34</v>
      </c>
      <c r="E1291" s="234" t="s">
        <v>40</v>
      </c>
      <c r="F1291" s="461"/>
      <c r="G1291" s="462"/>
    </row>
    <row r="1292" spans="1:7" ht="15" customHeight="1"/>
  </sheetData>
  <mergeCells count="151">
    <mergeCell ref="F1257:G1257"/>
    <mergeCell ref="F1258:G1258"/>
    <mergeCell ref="F1270:G1270"/>
    <mergeCell ref="F1280:G1280"/>
    <mergeCell ref="F1288:G1288"/>
    <mergeCell ref="F1185:G1185"/>
    <mergeCell ref="F1187:G1187"/>
    <mergeCell ref="F1200:G1200"/>
    <mergeCell ref="F1212:G1212"/>
    <mergeCell ref="F1243:G1243"/>
    <mergeCell ref="F1215:G1215"/>
    <mergeCell ref="F1226:G1226"/>
    <mergeCell ref="F1233:G1233"/>
    <mergeCell ref="F1239:G1239"/>
    <mergeCell ref="F1249:G1249"/>
    <mergeCell ref="F1188:G1188"/>
    <mergeCell ref="F884:G884"/>
    <mergeCell ref="F908:G908"/>
    <mergeCell ref="F1162:G1162"/>
    <mergeCell ref="F1163:G1163"/>
    <mergeCell ref="F1181:G1181"/>
    <mergeCell ref="F1183:G1183"/>
    <mergeCell ref="F792:G792"/>
    <mergeCell ref="F825:G825"/>
    <mergeCell ref="F796:G796"/>
    <mergeCell ref="F800:G800"/>
    <mergeCell ref="F836:G836"/>
    <mergeCell ref="F841:G841"/>
    <mergeCell ref="F859:G859"/>
    <mergeCell ref="F864:G864"/>
    <mergeCell ref="F880:G880"/>
    <mergeCell ref="F871:G871"/>
    <mergeCell ref="F876:G876"/>
    <mergeCell ref="F811:G811"/>
    <mergeCell ref="F724:G724"/>
    <mergeCell ref="F737:G737"/>
    <mergeCell ref="F749:G749"/>
    <mergeCell ref="F762:G762"/>
    <mergeCell ref="F769:G769"/>
    <mergeCell ref="F674:G674"/>
    <mergeCell ref="F686:G686"/>
    <mergeCell ref="F694:G694"/>
    <mergeCell ref="F702:G702"/>
    <mergeCell ref="F709:G709"/>
    <mergeCell ref="F719:G719"/>
    <mergeCell ref="F605:G605"/>
    <mergeCell ref="F621:G621"/>
    <mergeCell ref="F632:G632"/>
    <mergeCell ref="F642:G642"/>
    <mergeCell ref="F649:G649"/>
    <mergeCell ref="F658:G658"/>
    <mergeCell ref="F585:G585"/>
    <mergeCell ref="F592:G592"/>
    <mergeCell ref="F594:G594"/>
    <mergeCell ref="F595:G595"/>
    <mergeCell ref="F596:G596"/>
    <mergeCell ref="F597:G597"/>
    <mergeCell ref="F558:G558"/>
    <mergeCell ref="F561:G561"/>
    <mergeCell ref="F578:G578"/>
    <mergeCell ref="F489:G489"/>
    <mergeCell ref="F543:G543"/>
    <mergeCell ref="F548:G548"/>
    <mergeCell ref="F553:G553"/>
    <mergeCell ref="F524:G524"/>
    <mergeCell ref="F499:G499"/>
    <mergeCell ref="F506:G506"/>
    <mergeCell ref="F511:G511"/>
    <mergeCell ref="F517:G517"/>
    <mergeCell ref="F533:G533"/>
    <mergeCell ref="F538:G538"/>
    <mergeCell ref="F441:G441"/>
    <mergeCell ref="F459:G459"/>
    <mergeCell ref="F468:G468"/>
    <mergeCell ref="F476:G476"/>
    <mergeCell ref="F479:G479"/>
    <mergeCell ref="F390:G390"/>
    <mergeCell ref="F395:G395"/>
    <mergeCell ref="F411:G411"/>
    <mergeCell ref="F416:G416"/>
    <mergeCell ref="F427:G427"/>
    <mergeCell ref="F432:G432"/>
    <mergeCell ref="F318:G318"/>
    <mergeCell ref="F323:G323"/>
    <mergeCell ref="F328:G328"/>
    <mergeCell ref="F335:G335"/>
    <mergeCell ref="F358:G358"/>
    <mergeCell ref="F370:G370"/>
    <mergeCell ref="F231:G231"/>
    <mergeCell ref="F250:G250"/>
    <mergeCell ref="F259:G259"/>
    <mergeCell ref="F286:G286"/>
    <mergeCell ref="F299:G299"/>
    <mergeCell ref="F309:G309"/>
    <mergeCell ref="F268:G268"/>
    <mergeCell ref="F272:G272"/>
    <mergeCell ref="F278:G278"/>
    <mergeCell ref="F282:G282"/>
    <mergeCell ref="F113:G113"/>
    <mergeCell ref="F114:G114"/>
    <mergeCell ref="F155:G155"/>
    <mergeCell ref="F163:G163"/>
    <mergeCell ref="F175:G175"/>
    <mergeCell ref="F187:G187"/>
    <mergeCell ref="F202:G202"/>
    <mergeCell ref="F217:G217"/>
    <mergeCell ref="F148:G148"/>
    <mergeCell ref="F149:G149"/>
    <mergeCell ref="F150:G150"/>
    <mergeCell ref="F151:G151"/>
    <mergeCell ref="F152:G152"/>
    <mergeCell ref="F153:G153"/>
    <mergeCell ref="F139:G139"/>
    <mergeCell ref="F142:G142"/>
    <mergeCell ref="F144:G144"/>
    <mergeCell ref="F145:G145"/>
    <mergeCell ref="F146:G146"/>
    <mergeCell ref="F147:G147"/>
    <mergeCell ref="F115:G115"/>
    <mergeCell ref="F116:G116"/>
    <mergeCell ref="F117:G117"/>
    <mergeCell ref="F118:G118"/>
    <mergeCell ref="F130:G130"/>
    <mergeCell ref="F134:G134"/>
    <mergeCell ref="A2:A3"/>
    <mergeCell ref="B2:B3"/>
    <mergeCell ref="C2:D3"/>
    <mergeCell ref="F96:G96"/>
    <mergeCell ref="F5:G5"/>
    <mergeCell ref="F9:G9"/>
    <mergeCell ref="F12:G12"/>
    <mergeCell ref="F15:G15"/>
    <mergeCell ref="F65:G65"/>
    <mergeCell ref="F85:G85"/>
    <mergeCell ref="E2:E3"/>
    <mergeCell ref="F2:G2"/>
    <mergeCell ref="F98:G98"/>
    <mergeCell ref="F99:G99"/>
    <mergeCell ref="F100:G100"/>
    <mergeCell ref="F101:G101"/>
    <mergeCell ref="F102:G102"/>
    <mergeCell ref="F109:G109"/>
    <mergeCell ref="F110:G110"/>
    <mergeCell ref="F111:G111"/>
    <mergeCell ref="F112:G112"/>
    <mergeCell ref="F103:G103"/>
    <mergeCell ref="F104:G104"/>
    <mergeCell ref="F105:G105"/>
    <mergeCell ref="F106:G106"/>
    <mergeCell ref="F107:G107"/>
    <mergeCell ref="F108:G108"/>
  </mergeCells>
  <phoneticPr fontId="2"/>
  <dataValidations count="2">
    <dataValidation imeMode="hiragana" allowBlank="1" showInputMessage="1" showErrorMessage="1" sqref="F556:G557 F546:G547 F551:G552 F536:G537 F541:G542"/>
    <dataValidation imeMode="halfAlpha" allowBlank="1" showInputMessage="1" showErrorMessage="1" sqref="A390:D410 B427 F252:G252 B983:D983 F233:G234 B259 B908 B250 B892 B903 A416:D426 A233:D233 A252:D252 D1288:D1289 G371:G388 F287:G289 B231 A287:D289 B286 A984:D999 C1037 C1035:D1036 F948:G962 A979:D982 A949:A962 B942:D946 A965:A968 B923 A931 G218:G230 A943:A946 A1035:B1040 G650:G651 C1038:D1040 B948:D962 G1036:G1040 A1002:A1005 G659:G672 G586:G591 G562:G575 A674:D692 F945:G946 B930:D931 F930:G931 F967:G968 A970:D977 G984:G999 G770:G790 B411 G396:G410 F239:G239 G119:G128 F964:G965 A300:D388 F65:F128 G1002:G1005 B964:D968 F942:G943 B1001:D1005 B299:D299 G1289:G1291 G687:G692 A694:D722 A724:D790 G720:G722 B432 G176:G185 F247:G247 A5:A127 G417:G426 D545:D547 G525:G532 D550:D552 F548 D555:D557 F553 G460:G467 G16 G4 G6:G8 G10:G11 G13:G14 G66:G84 G86:G95 G97 G842:G856 G593 G131:G133 G135:G138 G140:G141 G143 G156:G162 G164:G174 F442:G443 G188:G201 G203:G216 G300:G308 G310:G317 G319:G322 G324:G327 G329:G334 G336:G357 G359:G369 F299:F388 G391:G394 F390:F411 F903 G469:G475 G477:G478 G480:G488 G559:G560 G633:G641 G643:G648 F658:F672 F674:F692 G675:G685 G695:G701 G703:G708 G710:G718 G725:G736 G738:G748 G750:G761 G763:G768 G1259 F979:F999 F970:G977 G979:G982 F4:F16 F17:G64 F1035:F1040 G1053:G1057 G1050:G1051 G1271:G1279 G1182 G1184 G1186 G1189:G1199 G1201:G1211 F694:F722 F441 F449:G449 F454:G455 F187:F231 A187:D230 F416:F426 F724:F790 C1061 C1059:D1060 A1059:B1064 C1062:D1064 G1060:G1064 F1059:F1064 G1077:G1081 G1074:G1075 G579:G584 G1281:G1287 B247:D247 F1082:G1082 F544:G545 F549:G550 F554:G555 F1001:F1005 F1007:G1033 A1050:D1057 F1050:F1057 A1007:A1032 F1074:F1081 G885:G888 A130:D185 F130:F185 F444:F447 F450:F453 F890:G890 G1164 A1074:A1081 F1145:F1164 G1145:G1161 F1084:G1144 B268 A864:D869 G797:G799 G793:G795 B272 G1227:G1232 G1240:G1242 G1234:G1238 G1213:G1214 G622:G631 F1165:G1179 G881:G883 G1216:G1225 G837:G839 F841:F856 G860:G862 F864:F869 B282 G1250:G1256 G1244:G1248 A1288:C1291 A1084:D1179 G606:G620 B278 B871 D876:D877 A876:C879 F878:G879 G826:G834 G812:G823 G801:G810 F558:F575 A558:A574 G518:G523 G500:G505 G490:G498 G507:G510 G512:G516 F456:F533 F543 D535:D537 F534:G535 D540:D542 F538 F539:G540 F792:F823 A792:D823 A825:D834 F825:F834 A836:D839 F836:F839 A841:D856 G865:G869 A859:D862 F859:F862 B4:D128 B558:D575 B1007:D1033 B1074:D1082 A1257:A1287 F578:F651 G598:G604 B880:D890 A880:A889 F880:F889 A1181:A1255 B1181:D1287 F1181:F1291 A538:D538 A539:C542 A534:C537 A441:D533 A553:D553 A543:D543 A554:C557 A549:C552 A544:C547 A548:D548 A578:D672"/>
  </dataValidations>
  <pageMargins left="0.25" right="0.25" top="0.75" bottom="0.75" header="0.3" footer="0.3"/>
  <pageSetup paperSize="9" scale="74" fitToHeight="0" orientation="portrait"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36"/>
  <sheetViews>
    <sheetView showGridLines="0" view="pageBreakPreview" zoomScale="60" zoomScaleNormal="100" workbookViewId="0">
      <selection activeCell="O8" sqref="O8"/>
    </sheetView>
  </sheetViews>
  <sheetFormatPr defaultColWidth="7" defaultRowHeight="14.25"/>
  <cols>
    <col min="1" max="1" width="1.375" style="76" customWidth="1"/>
    <col min="2" max="2" width="2" style="75" customWidth="1"/>
    <col min="3" max="3" width="3.25" style="68" customWidth="1"/>
    <col min="4" max="4" width="2" style="78" customWidth="1"/>
    <col min="5" max="5" width="3.25" style="70" customWidth="1"/>
    <col min="6" max="6" width="3.625" style="71" customWidth="1"/>
    <col min="7" max="7" width="45.625" style="72" customWidth="1"/>
    <col min="8" max="8" width="3.375" style="250" customWidth="1"/>
    <col min="9" max="9" width="3" style="250" customWidth="1"/>
    <col min="10" max="10" width="4.5" style="250" customWidth="1"/>
    <col min="11" max="11" width="45.625" style="383" customWidth="1"/>
    <col min="12" max="12" width="2.875" style="250" customWidth="1"/>
    <col min="13" max="13" width="7" style="250"/>
    <col min="14" max="15" width="7" style="252"/>
    <col min="16" max="16384" width="7" style="250"/>
  </cols>
  <sheetData>
    <row r="1" spans="3:12" ht="31.5" customHeight="1">
      <c r="D1" s="69" t="s">
        <v>378</v>
      </c>
      <c r="K1" s="251"/>
    </row>
    <row r="2" spans="3:12" ht="15" thickBot="1">
      <c r="C2" s="253"/>
      <c r="D2" s="254"/>
      <c r="E2" s="255"/>
      <c r="F2" s="256"/>
      <c r="G2" s="257"/>
      <c r="H2" s="258"/>
      <c r="I2" s="258"/>
      <c r="J2" s="258"/>
      <c r="K2" s="259"/>
      <c r="L2" s="260"/>
    </row>
    <row r="3" spans="3:12" ht="21" customHeight="1" thickBot="1">
      <c r="C3" s="261"/>
      <c r="D3" s="262"/>
      <c r="E3" s="263"/>
      <c r="F3" s="264" t="s">
        <v>379</v>
      </c>
      <c r="G3" s="265" t="s">
        <v>380</v>
      </c>
      <c r="H3" s="266" t="s">
        <v>381</v>
      </c>
      <c r="I3" s="267"/>
      <c r="J3" s="268"/>
      <c r="K3" s="269"/>
      <c r="L3" s="270"/>
    </row>
    <row r="4" spans="3:12" ht="21" customHeight="1" thickBot="1">
      <c r="C4" s="261"/>
      <c r="D4" s="271"/>
      <c r="E4" s="267"/>
      <c r="F4" s="272" t="s">
        <v>382</v>
      </c>
      <c r="G4" s="273" t="s">
        <v>383</v>
      </c>
      <c r="H4" s="271"/>
      <c r="I4" s="274"/>
      <c r="J4" s="275" t="s">
        <v>384</v>
      </c>
      <c r="K4" s="276" t="s">
        <v>385</v>
      </c>
      <c r="L4" s="270"/>
    </row>
    <row r="5" spans="3:12" ht="21" customHeight="1">
      <c r="C5" s="261"/>
      <c r="D5" s="277" t="s">
        <v>386</v>
      </c>
      <c r="E5" s="278"/>
      <c r="F5" s="279"/>
      <c r="G5" s="280"/>
      <c r="H5" s="271"/>
      <c r="I5" s="281"/>
      <c r="J5" s="282" t="s">
        <v>387</v>
      </c>
      <c r="K5" s="283" t="s">
        <v>388</v>
      </c>
      <c r="L5" s="270"/>
    </row>
    <row r="6" spans="3:12" ht="21" customHeight="1">
      <c r="C6" s="261"/>
      <c r="D6" s="284"/>
      <c r="E6" s="263"/>
      <c r="F6" s="285" t="s">
        <v>389</v>
      </c>
      <c r="G6" s="283" t="s">
        <v>390</v>
      </c>
      <c r="H6" s="271"/>
      <c r="I6" s="286"/>
      <c r="J6" s="287" t="s">
        <v>391</v>
      </c>
      <c r="K6" s="276" t="s">
        <v>392</v>
      </c>
      <c r="L6" s="270"/>
    </row>
    <row r="7" spans="3:12" ht="21" customHeight="1">
      <c r="C7" s="261"/>
      <c r="D7" s="284"/>
      <c r="E7" s="288"/>
      <c r="F7" s="289" t="s">
        <v>393</v>
      </c>
      <c r="G7" s="283" t="s">
        <v>394</v>
      </c>
      <c r="H7" s="271"/>
      <c r="I7" s="290" t="s">
        <v>395</v>
      </c>
      <c r="J7" s="291"/>
      <c r="K7" s="292"/>
      <c r="L7" s="270"/>
    </row>
    <row r="8" spans="3:12" ht="21" customHeight="1" thickBot="1">
      <c r="C8" s="261"/>
      <c r="D8" s="284"/>
      <c r="E8" s="263"/>
      <c r="F8" s="285" t="s">
        <v>396</v>
      </c>
      <c r="G8" s="283" t="s">
        <v>397</v>
      </c>
      <c r="H8" s="271"/>
      <c r="I8" s="293"/>
      <c r="J8" s="294" t="s">
        <v>398</v>
      </c>
      <c r="K8" s="276" t="s">
        <v>399</v>
      </c>
      <c r="L8" s="270"/>
    </row>
    <row r="9" spans="3:12" ht="21" customHeight="1">
      <c r="C9" s="261"/>
      <c r="D9" s="266" t="s">
        <v>400</v>
      </c>
      <c r="E9" s="295"/>
      <c r="F9" s="279"/>
      <c r="G9" s="280"/>
      <c r="H9" s="271"/>
      <c r="I9" s="296"/>
      <c r="J9" s="294" t="s">
        <v>401</v>
      </c>
      <c r="K9" s="297" t="s">
        <v>402</v>
      </c>
      <c r="L9" s="270"/>
    </row>
    <row r="10" spans="3:12" ht="21" customHeight="1">
      <c r="C10" s="261"/>
      <c r="D10" s="284"/>
      <c r="E10" s="263"/>
      <c r="F10" s="285" t="s">
        <v>403</v>
      </c>
      <c r="G10" s="283" t="s">
        <v>404</v>
      </c>
      <c r="H10" s="271"/>
      <c r="I10" s="298"/>
      <c r="J10" s="294" t="s">
        <v>405</v>
      </c>
      <c r="K10" s="283" t="s">
        <v>406</v>
      </c>
      <c r="L10" s="270"/>
    </row>
    <row r="11" spans="3:12" ht="21" customHeight="1" thickBot="1">
      <c r="C11" s="261"/>
      <c r="D11" s="284"/>
      <c r="E11" s="286"/>
      <c r="F11" s="287" t="s">
        <v>407</v>
      </c>
      <c r="G11" s="276" t="s">
        <v>408</v>
      </c>
      <c r="H11" s="271"/>
      <c r="I11" s="286"/>
      <c r="J11" s="287" t="s">
        <v>409</v>
      </c>
      <c r="K11" s="283" t="s">
        <v>410</v>
      </c>
      <c r="L11" s="270"/>
    </row>
    <row r="12" spans="3:12" ht="21" customHeight="1">
      <c r="C12" s="261"/>
      <c r="D12" s="284"/>
      <c r="E12" s="286"/>
      <c r="F12" s="287" t="s">
        <v>411</v>
      </c>
      <c r="G12" s="276" t="s">
        <v>412</v>
      </c>
      <c r="H12" s="266" t="s">
        <v>413</v>
      </c>
      <c r="I12" s="267"/>
      <c r="J12" s="268"/>
      <c r="K12" s="299"/>
      <c r="L12" s="270"/>
    </row>
    <row r="13" spans="3:12" ht="21" customHeight="1">
      <c r="C13" s="261"/>
      <c r="D13" s="284"/>
      <c r="E13" s="300"/>
      <c r="F13" s="285" t="s">
        <v>414</v>
      </c>
      <c r="G13" s="276" t="s">
        <v>415</v>
      </c>
      <c r="H13" s="271"/>
      <c r="I13" s="286"/>
      <c r="J13" s="287" t="s">
        <v>416</v>
      </c>
      <c r="K13" s="283" t="s">
        <v>417</v>
      </c>
      <c r="L13" s="270"/>
    </row>
    <row r="14" spans="3:12" ht="21" customHeight="1">
      <c r="C14" s="261"/>
      <c r="D14" s="284"/>
      <c r="E14" s="300"/>
      <c r="F14" s="287" t="s">
        <v>418</v>
      </c>
      <c r="G14" s="301" t="s">
        <v>419</v>
      </c>
      <c r="H14" s="271"/>
      <c r="I14" s="286"/>
      <c r="J14" s="287" t="s">
        <v>420</v>
      </c>
      <c r="K14" s="283" t="s">
        <v>421</v>
      </c>
      <c r="L14" s="270"/>
    </row>
    <row r="15" spans="3:12" ht="21" customHeight="1">
      <c r="C15" s="261"/>
      <c r="D15" s="284"/>
      <c r="E15" s="300"/>
      <c r="F15" s="287" t="s">
        <v>422</v>
      </c>
      <c r="G15" s="276" t="s">
        <v>423</v>
      </c>
      <c r="H15" s="271"/>
      <c r="I15" s="286"/>
      <c r="J15" s="287" t="s">
        <v>424</v>
      </c>
      <c r="K15" s="283" t="s">
        <v>425</v>
      </c>
      <c r="L15" s="270"/>
    </row>
    <row r="16" spans="3:12" ht="21" customHeight="1">
      <c r="C16" s="261"/>
      <c r="D16" s="284"/>
      <c r="E16" s="300"/>
      <c r="F16" s="287" t="s">
        <v>426</v>
      </c>
      <c r="G16" s="276" t="s">
        <v>427</v>
      </c>
      <c r="H16" s="271"/>
      <c r="I16" s="286"/>
      <c r="J16" s="287" t="s">
        <v>428</v>
      </c>
      <c r="K16" s="276" t="s">
        <v>429</v>
      </c>
      <c r="L16" s="270"/>
    </row>
    <row r="17" spans="3:12" ht="21" customHeight="1">
      <c r="C17" s="261"/>
      <c r="D17" s="284"/>
      <c r="E17" s="300"/>
      <c r="F17" s="287" t="s">
        <v>430</v>
      </c>
      <c r="G17" s="276" t="s">
        <v>431</v>
      </c>
      <c r="H17" s="271"/>
      <c r="I17" s="286"/>
      <c r="J17" s="287" t="s">
        <v>432</v>
      </c>
      <c r="K17" s="283" t="s">
        <v>433</v>
      </c>
      <c r="L17" s="270"/>
    </row>
    <row r="18" spans="3:12" ht="21" customHeight="1" thickBot="1">
      <c r="C18" s="261"/>
      <c r="D18" s="284"/>
      <c r="E18" s="300"/>
      <c r="F18" s="287" t="s">
        <v>434</v>
      </c>
      <c r="G18" s="276" t="s">
        <v>435</v>
      </c>
      <c r="H18" s="302"/>
      <c r="I18" s="303"/>
      <c r="J18" s="304" t="s">
        <v>436</v>
      </c>
      <c r="K18" s="305" t="s">
        <v>437</v>
      </c>
      <c r="L18" s="270"/>
    </row>
    <row r="19" spans="3:12" ht="21" customHeight="1" thickBot="1">
      <c r="C19" s="261"/>
      <c r="D19" s="284"/>
      <c r="E19" s="288"/>
      <c r="F19" s="285" t="s">
        <v>438</v>
      </c>
      <c r="G19" s="283" t="s">
        <v>439</v>
      </c>
      <c r="H19" s="306"/>
      <c r="I19" s="307"/>
      <c r="J19" s="308" t="s">
        <v>440</v>
      </c>
      <c r="K19" s="309" t="s">
        <v>441</v>
      </c>
      <c r="L19" s="270"/>
    </row>
    <row r="20" spans="3:12" ht="21" customHeight="1">
      <c r="C20" s="261"/>
      <c r="D20" s="271"/>
      <c r="E20" s="310" t="s">
        <v>442</v>
      </c>
      <c r="F20" s="311"/>
      <c r="G20" s="292"/>
      <c r="H20" s="312" t="s">
        <v>443</v>
      </c>
      <c r="I20" s="295"/>
      <c r="J20" s="313"/>
      <c r="K20" s="314"/>
      <c r="L20" s="270"/>
    </row>
    <row r="21" spans="3:12" ht="21" customHeight="1">
      <c r="C21" s="261"/>
      <c r="D21" s="284"/>
      <c r="E21" s="293"/>
      <c r="F21" s="294" t="s">
        <v>444</v>
      </c>
      <c r="G21" s="297" t="s">
        <v>445</v>
      </c>
      <c r="H21" s="315"/>
      <c r="I21" s="288"/>
      <c r="J21" s="289" t="s">
        <v>446</v>
      </c>
      <c r="K21" s="276" t="s">
        <v>447</v>
      </c>
      <c r="L21" s="270"/>
    </row>
    <row r="22" spans="3:12" ht="21" customHeight="1" thickBot="1">
      <c r="C22" s="261"/>
      <c r="D22" s="284"/>
      <c r="E22" s="293"/>
      <c r="F22" s="294" t="s">
        <v>448</v>
      </c>
      <c r="G22" s="297" t="s">
        <v>449</v>
      </c>
      <c r="H22" s="316"/>
      <c r="I22" s="317"/>
      <c r="J22" s="318" t="s">
        <v>450</v>
      </c>
      <c r="K22" s="305" t="s">
        <v>451</v>
      </c>
      <c r="L22" s="270"/>
    </row>
    <row r="23" spans="3:12" ht="21" customHeight="1">
      <c r="C23" s="261"/>
      <c r="D23" s="284"/>
      <c r="E23" s="293"/>
      <c r="F23" s="294" t="s">
        <v>452</v>
      </c>
      <c r="G23" s="297" t="s">
        <v>453</v>
      </c>
      <c r="H23" s="315" t="s">
        <v>454</v>
      </c>
      <c r="I23" s="319"/>
      <c r="J23" s="320"/>
      <c r="K23" s="321"/>
      <c r="L23" s="270"/>
    </row>
    <row r="24" spans="3:12" ht="21" customHeight="1">
      <c r="C24" s="261"/>
      <c r="D24" s="284"/>
      <c r="E24" s="293"/>
      <c r="F24" s="294" t="s">
        <v>455</v>
      </c>
      <c r="G24" s="297" t="s">
        <v>456</v>
      </c>
      <c r="H24" s="271"/>
      <c r="I24" s="298"/>
      <c r="J24" s="282" t="s">
        <v>457</v>
      </c>
      <c r="K24" s="283" t="s">
        <v>458</v>
      </c>
      <c r="L24" s="270"/>
    </row>
    <row r="25" spans="3:12" ht="21" customHeight="1">
      <c r="C25" s="261"/>
      <c r="D25" s="284"/>
      <c r="E25" s="293"/>
      <c r="F25" s="294" t="s">
        <v>459</v>
      </c>
      <c r="G25" s="297" t="s">
        <v>460</v>
      </c>
      <c r="H25" s="271"/>
      <c r="I25" s="322"/>
      <c r="J25" s="323" t="s">
        <v>461</v>
      </c>
      <c r="K25" s="283" t="s">
        <v>462</v>
      </c>
      <c r="L25" s="270"/>
    </row>
    <row r="26" spans="3:12" ht="21" customHeight="1" thickBot="1">
      <c r="C26" s="261"/>
      <c r="D26" s="284"/>
      <c r="E26" s="293"/>
      <c r="F26" s="294" t="s">
        <v>463</v>
      </c>
      <c r="G26" s="297" t="s">
        <v>464</v>
      </c>
      <c r="H26" s="306"/>
      <c r="I26" s="317"/>
      <c r="J26" s="304"/>
      <c r="K26" s="324" t="s">
        <v>465</v>
      </c>
      <c r="L26" s="270"/>
    </row>
    <row r="27" spans="3:12" ht="21" customHeight="1">
      <c r="C27" s="261"/>
      <c r="D27" s="284"/>
      <c r="E27" s="293"/>
      <c r="F27" s="325" t="s">
        <v>466</v>
      </c>
      <c r="G27" s="297" t="s">
        <v>467</v>
      </c>
      <c r="H27" s="326" t="s">
        <v>468</v>
      </c>
      <c r="I27" s="327"/>
      <c r="J27" s="328"/>
      <c r="K27" s="329"/>
      <c r="L27" s="270"/>
    </row>
    <row r="28" spans="3:12" ht="21" customHeight="1">
      <c r="C28" s="261"/>
      <c r="D28" s="284"/>
      <c r="E28" s="286"/>
      <c r="F28" s="287" t="s">
        <v>469</v>
      </c>
      <c r="G28" s="330" t="s">
        <v>470</v>
      </c>
      <c r="H28" s="271"/>
      <c r="I28" s="322"/>
      <c r="J28" s="323" t="s">
        <v>471</v>
      </c>
      <c r="K28" s="283" t="s">
        <v>472</v>
      </c>
      <c r="L28" s="270"/>
    </row>
    <row r="29" spans="3:12" ht="21" customHeight="1" thickBot="1">
      <c r="C29" s="261"/>
      <c r="D29" s="284"/>
      <c r="E29" s="274"/>
      <c r="F29" s="331" t="s">
        <v>473</v>
      </c>
      <c r="G29" s="276" t="s">
        <v>474</v>
      </c>
      <c r="H29" s="306"/>
      <c r="I29" s="317"/>
      <c r="J29" s="304"/>
      <c r="K29" s="332" t="s">
        <v>475</v>
      </c>
      <c r="L29" s="270"/>
    </row>
    <row r="30" spans="3:12" ht="21" customHeight="1" thickBot="1">
      <c r="C30" s="261"/>
      <c r="D30" s="333"/>
      <c r="E30" s="303"/>
      <c r="F30" s="334" t="s">
        <v>476</v>
      </c>
      <c r="G30" s="335" t="s">
        <v>477</v>
      </c>
      <c r="H30" s="326" t="s">
        <v>478</v>
      </c>
      <c r="I30" s="263"/>
      <c r="J30" s="336"/>
      <c r="K30" s="337"/>
      <c r="L30" s="270"/>
    </row>
    <row r="31" spans="3:12" ht="21" customHeight="1" thickBot="1">
      <c r="C31" s="261"/>
      <c r="D31" s="338"/>
      <c r="E31" s="307"/>
      <c r="F31" s="285" t="s">
        <v>479</v>
      </c>
      <c r="G31" s="339" t="s">
        <v>480</v>
      </c>
      <c r="H31" s="271"/>
      <c r="I31" s="340"/>
      <c r="J31" s="341" t="s">
        <v>481</v>
      </c>
      <c r="K31" s="292" t="s">
        <v>482</v>
      </c>
      <c r="L31" s="270"/>
    </row>
    <row r="32" spans="3:12" ht="21" customHeight="1">
      <c r="C32" s="261"/>
      <c r="D32" s="315" t="s">
        <v>483</v>
      </c>
      <c r="E32" s="327"/>
      <c r="F32" s="342"/>
      <c r="G32" s="321"/>
      <c r="H32" s="271"/>
      <c r="I32" s="300"/>
      <c r="J32" s="343"/>
      <c r="K32" s="344" t="s">
        <v>1636</v>
      </c>
      <c r="L32" s="270"/>
    </row>
    <row r="33" spans="1:12" ht="21" customHeight="1">
      <c r="A33" s="74"/>
      <c r="C33" s="261"/>
      <c r="D33" s="345"/>
      <c r="E33" s="288"/>
      <c r="F33" s="346" t="s">
        <v>484</v>
      </c>
      <c r="G33" s="347" t="s">
        <v>485</v>
      </c>
      <c r="H33" s="271"/>
      <c r="I33" s="298"/>
      <c r="J33" s="348" t="s">
        <v>486</v>
      </c>
      <c r="K33" s="314" t="s">
        <v>487</v>
      </c>
      <c r="L33" s="270"/>
    </row>
    <row r="34" spans="1:12" ht="21" customHeight="1">
      <c r="A34" s="74"/>
      <c r="C34" s="261"/>
      <c r="D34" s="345"/>
      <c r="E34" s="288"/>
      <c r="F34" s="346" t="s">
        <v>488</v>
      </c>
      <c r="G34" s="347" t="s">
        <v>489</v>
      </c>
      <c r="H34" s="271"/>
      <c r="I34" s="349"/>
      <c r="J34" s="287" t="s">
        <v>490</v>
      </c>
      <c r="K34" s="276" t="s">
        <v>491</v>
      </c>
      <c r="L34" s="270"/>
    </row>
    <row r="35" spans="1:12" ht="21" customHeight="1">
      <c r="A35" s="74"/>
      <c r="C35" s="261"/>
      <c r="D35" s="345"/>
      <c r="E35" s="340"/>
      <c r="F35" s="350" t="s">
        <v>492</v>
      </c>
      <c r="G35" s="337" t="s">
        <v>493</v>
      </c>
      <c r="H35" s="271"/>
      <c r="I35" s="322"/>
      <c r="J35" s="323" t="s">
        <v>494</v>
      </c>
      <c r="K35" s="283" t="s">
        <v>495</v>
      </c>
      <c r="L35" s="270"/>
    </row>
    <row r="36" spans="1:12" ht="21" customHeight="1">
      <c r="A36" s="74"/>
      <c r="C36" s="261"/>
      <c r="D36" s="345"/>
      <c r="E36" s="300"/>
      <c r="F36" s="351"/>
      <c r="G36" s="344" t="s">
        <v>496</v>
      </c>
      <c r="H36" s="271"/>
      <c r="I36" s="352"/>
      <c r="J36" s="353"/>
      <c r="K36" s="354" t="s">
        <v>497</v>
      </c>
      <c r="L36" s="270"/>
    </row>
    <row r="37" spans="1:12" ht="21" customHeight="1">
      <c r="A37" s="74"/>
      <c r="C37" s="261"/>
      <c r="D37" s="355"/>
      <c r="E37" s="288"/>
      <c r="F37" s="356" t="s">
        <v>498</v>
      </c>
      <c r="G37" s="357" t="s">
        <v>499</v>
      </c>
      <c r="H37" s="271"/>
      <c r="I37" s="349"/>
      <c r="J37" s="287" t="s">
        <v>500</v>
      </c>
      <c r="K37" s="276" t="s">
        <v>501</v>
      </c>
      <c r="L37" s="270"/>
    </row>
    <row r="38" spans="1:12" ht="21" customHeight="1">
      <c r="A38" s="74"/>
      <c r="C38" s="261"/>
      <c r="D38" s="355"/>
      <c r="E38" s="293"/>
      <c r="F38" s="358" t="s">
        <v>502</v>
      </c>
      <c r="G38" s="359" t="s">
        <v>503</v>
      </c>
      <c r="H38" s="271"/>
      <c r="I38" s="322"/>
      <c r="J38" s="323" t="s">
        <v>504</v>
      </c>
      <c r="K38" s="283" t="s">
        <v>505</v>
      </c>
      <c r="L38" s="270"/>
    </row>
    <row r="39" spans="1:12" ht="21" customHeight="1" thickBot="1">
      <c r="B39" s="360"/>
      <c r="C39" s="361"/>
      <c r="D39" s="362"/>
      <c r="E39" s="303"/>
      <c r="F39" s="363"/>
      <c r="G39" s="364" t="s">
        <v>506</v>
      </c>
      <c r="H39" s="271"/>
      <c r="I39" s="298"/>
      <c r="J39" s="348"/>
      <c r="K39" s="314" t="s">
        <v>507</v>
      </c>
      <c r="L39" s="270"/>
    </row>
    <row r="40" spans="1:12" ht="21" customHeight="1">
      <c r="A40" s="74"/>
      <c r="B40" s="72"/>
      <c r="C40" s="361"/>
      <c r="D40" s="277" t="s">
        <v>508</v>
      </c>
      <c r="E40" s="267"/>
      <c r="F40" s="268"/>
      <c r="G40" s="299"/>
      <c r="H40" s="271"/>
      <c r="I40" s="349"/>
      <c r="J40" s="287" t="s">
        <v>509</v>
      </c>
      <c r="K40" s="276" t="s">
        <v>510</v>
      </c>
      <c r="L40" s="270"/>
    </row>
    <row r="41" spans="1:12" ht="21" customHeight="1">
      <c r="B41" s="72"/>
      <c r="C41" s="361"/>
      <c r="D41" s="365"/>
      <c r="E41" s="286"/>
      <c r="F41" s="287" t="s">
        <v>511</v>
      </c>
      <c r="G41" s="276" t="s">
        <v>512</v>
      </c>
      <c r="H41" s="271"/>
      <c r="I41" s="366"/>
      <c r="J41" s="323" t="s">
        <v>513</v>
      </c>
      <c r="K41" s="283" t="s">
        <v>514</v>
      </c>
      <c r="L41" s="270"/>
    </row>
    <row r="42" spans="1:12" ht="21" customHeight="1">
      <c r="B42" s="72"/>
      <c r="C42" s="367"/>
      <c r="D42" s="365"/>
      <c r="E42" s="286"/>
      <c r="F42" s="287" t="s">
        <v>515</v>
      </c>
      <c r="G42" s="283" t="s">
        <v>516</v>
      </c>
      <c r="H42" s="271"/>
      <c r="I42" s="352"/>
      <c r="J42" s="348"/>
      <c r="K42" s="354" t="s">
        <v>517</v>
      </c>
      <c r="L42" s="270"/>
    </row>
    <row r="43" spans="1:12" ht="21" customHeight="1">
      <c r="B43" s="360"/>
      <c r="C43" s="367"/>
      <c r="D43" s="365"/>
      <c r="E43" s="286"/>
      <c r="F43" s="287" t="s">
        <v>518</v>
      </c>
      <c r="G43" s="276" t="s">
        <v>519</v>
      </c>
      <c r="H43" s="271"/>
      <c r="I43" s="322"/>
      <c r="J43" s="323" t="s">
        <v>520</v>
      </c>
      <c r="K43" s="283" t="s">
        <v>521</v>
      </c>
      <c r="L43" s="270"/>
    </row>
    <row r="44" spans="1:12" ht="21" customHeight="1">
      <c r="B44" s="72"/>
      <c r="C44" s="367"/>
      <c r="D44" s="365"/>
      <c r="E44" s="286"/>
      <c r="F44" s="287" t="s">
        <v>522</v>
      </c>
      <c r="G44" s="283" t="s">
        <v>523</v>
      </c>
      <c r="H44" s="271"/>
      <c r="I44" s="368"/>
      <c r="J44" s="369"/>
      <c r="K44" s="354" t="s">
        <v>524</v>
      </c>
      <c r="L44" s="270"/>
    </row>
    <row r="45" spans="1:12" ht="21" customHeight="1" thickBot="1">
      <c r="B45" s="77"/>
      <c r="C45" s="367"/>
      <c r="D45" s="370"/>
      <c r="E45" s="371"/>
      <c r="F45" s="334" t="s">
        <v>525</v>
      </c>
      <c r="G45" s="305" t="s">
        <v>526</v>
      </c>
      <c r="H45" s="271"/>
      <c r="I45" s="372"/>
      <c r="J45" s="341" t="s">
        <v>527</v>
      </c>
      <c r="K45" s="283" t="s">
        <v>528</v>
      </c>
      <c r="L45" s="270"/>
    </row>
    <row r="46" spans="1:12" ht="21" customHeight="1" thickBot="1">
      <c r="B46" s="72"/>
      <c r="C46" s="367"/>
      <c r="D46" s="271"/>
      <c r="E46" s="263"/>
      <c r="F46" s="373"/>
      <c r="G46" s="269"/>
      <c r="H46" s="271"/>
      <c r="I46" s="293"/>
      <c r="J46" s="313"/>
      <c r="K46" s="374" t="s">
        <v>529</v>
      </c>
      <c r="L46" s="270"/>
    </row>
    <row r="47" spans="1:12" ht="21" customHeight="1" thickBot="1">
      <c r="B47" s="72"/>
      <c r="C47" s="375"/>
      <c r="D47" s="271"/>
      <c r="E47" s="263"/>
      <c r="F47" s="373"/>
      <c r="G47" s="337"/>
      <c r="H47" s="376"/>
      <c r="I47" s="377"/>
      <c r="J47" s="378" t="s">
        <v>530</v>
      </c>
      <c r="K47" s="273" t="s">
        <v>531</v>
      </c>
      <c r="L47" s="270"/>
    </row>
    <row r="48" spans="1:12" ht="21" customHeight="1" thickBot="1">
      <c r="B48" s="72"/>
      <c r="C48" s="375"/>
      <c r="D48" s="271"/>
      <c r="E48" s="263"/>
      <c r="F48" s="373"/>
      <c r="G48" s="379"/>
      <c r="H48" s="376"/>
      <c r="I48" s="377"/>
      <c r="J48" s="378" t="s">
        <v>532</v>
      </c>
      <c r="K48" s="380" t="s">
        <v>533</v>
      </c>
      <c r="L48" s="270"/>
    </row>
    <row r="49" spans="2:12" ht="21" customHeight="1">
      <c r="B49" s="72"/>
      <c r="C49" s="375"/>
      <c r="D49" s="271"/>
      <c r="E49" s="263"/>
      <c r="F49" s="373"/>
      <c r="G49" s="379"/>
      <c r="H49" s="381"/>
      <c r="I49" s="382"/>
      <c r="J49" s="382"/>
      <c r="K49" s="72"/>
      <c r="L49" s="270"/>
    </row>
    <row r="52" spans="2:12">
      <c r="F52" s="79"/>
      <c r="G52" s="80"/>
    </row>
    <row r="53" spans="2:12">
      <c r="F53" s="79"/>
      <c r="G53" s="80"/>
    </row>
    <row r="54" spans="2:12">
      <c r="F54" s="79"/>
      <c r="G54" s="80"/>
    </row>
    <row r="55" spans="2:12">
      <c r="F55" s="79"/>
      <c r="G55" s="80"/>
    </row>
    <row r="56" spans="2:12">
      <c r="F56" s="79"/>
      <c r="G56" s="80"/>
    </row>
    <row r="57" spans="2:12">
      <c r="F57" s="79"/>
      <c r="G57" s="80"/>
    </row>
    <row r="58" spans="2:12">
      <c r="F58" s="79"/>
      <c r="G58" s="80"/>
    </row>
    <row r="59" spans="2:12">
      <c r="F59" s="79"/>
      <c r="G59" s="80"/>
    </row>
    <row r="60" spans="2:12">
      <c r="F60" s="79"/>
      <c r="G60" s="80"/>
    </row>
    <row r="61" spans="2:12">
      <c r="F61" s="79"/>
      <c r="G61" s="80"/>
    </row>
    <row r="62" spans="2:12">
      <c r="F62" s="79"/>
      <c r="G62" s="80"/>
    </row>
    <row r="63" spans="2:12">
      <c r="F63" s="79"/>
      <c r="G63" s="80"/>
    </row>
    <row r="64" spans="2:12">
      <c r="F64" s="79"/>
      <c r="G64" s="80"/>
    </row>
    <row r="65" spans="6:7">
      <c r="F65" s="79"/>
      <c r="G65" s="80"/>
    </row>
    <row r="66" spans="6:7">
      <c r="F66" s="79"/>
      <c r="G66" s="80"/>
    </row>
    <row r="67" spans="6:7">
      <c r="F67" s="79"/>
      <c r="G67" s="81"/>
    </row>
    <row r="68" spans="6:7">
      <c r="F68" s="79"/>
      <c r="G68" s="81"/>
    </row>
    <row r="69" spans="6:7">
      <c r="F69" s="79"/>
      <c r="G69" s="81"/>
    </row>
    <row r="70" spans="6:7">
      <c r="F70" s="79"/>
      <c r="G70" s="81"/>
    </row>
    <row r="71" spans="6:7">
      <c r="F71" s="79"/>
      <c r="G71" s="81"/>
    </row>
    <row r="72" spans="6:7">
      <c r="F72" s="79"/>
      <c r="G72" s="81"/>
    </row>
    <row r="73" spans="6:7">
      <c r="F73" s="79"/>
      <c r="G73" s="81"/>
    </row>
    <row r="74" spans="6:7">
      <c r="F74" s="79"/>
      <c r="G74" s="82"/>
    </row>
    <row r="75" spans="6:7">
      <c r="F75" s="79"/>
      <c r="G75" s="80"/>
    </row>
    <row r="76" spans="6:7">
      <c r="F76" s="79"/>
      <c r="G76" s="80"/>
    </row>
    <row r="77" spans="6:7">
      <c r="F77" s="79"/>
      <c r="G77" s="80"/>
    </row>
    <row r="78" spans="6:7">
      <c r="F78" s="79"/>
      <c r="G78" s="80"/>
    </row>
    <row r="79" spans="6:7">
      <c r="F79" s="79"/>
      <c r="G79" s="80"/>
    </row>
    <row r="80" spans="6:7">
      <c r="F80" s="79"/>
      <c r="G80" s="80"/>
    </row>
    <row r="81" spans="6:7">
      <c r="F81" s="79"/>
      <c r="G81" s="80"/>
    </row>
    <row r="82" spans="6:7">
      <c r="F82" s="79"/>
      <c r="G82" s="80"/>
    </row>
    <row r="83" spans="6:7">
      <c r="F83" s="79"/>
      <c r="G83" s="80"/>
    </row>
    <row r="84" spans="6:7">
      <c r="F84" s="79"/>
      <c r="G84" s="80"/>
    </row>
    <row r="85" spans="6:7">
      <c r="F85" s="79"/>
      <c r="G85" s="80"/>
    </row>
    <row r="86" spans="6:7">
      <c r="F86" s="79"/>
      <c r="G86" s="80"/>
    </row>
    <row r="87" spans="6:7">
      <c r="F87" s="79"/>
      <c r="G87" s="80"/>
    </row>
    <row r="88" spans="6:7">
      <c r="F88" s="79"/>
      <c r="G88" s="80"/>
    </row>
    <row r="89" spans="6:7">
      <c r="F89" s="79"/>
      <c r="G89" s="80"/>
    </row>
    <row r="90" spans="6:7">
      <c r="F90" s="79"/>
      <c r="G90" s="80"/>
    </row>
    <row r="91" spans="6:7">
      <c r="F91" s="79"/>
      <c r="G91" s="80"/>
    </row>
    <row r="92" spans="6:7">
      <c r="F92" s="79"/>
      <c r="G92" s="81"/>
    </row>
    <row r="93" spans="6:7">
      <c r="F93" s="79"/>
      <c r="G93" s="80"/>
    </row>
    <row r="94" spans="6:7">
      <c r="F94" s="79"/>
      <c r="G94" s="80"/>
    </row>
    <row r="95" spans="6:7">
      <c r="F95" s="79"/>
      <c r="G95" s="80"/>
    </row>
    <row r="96" spans="6:7">
      <c r="F96" s="79"/>
      <c r="G96" s="80"/>
    </row>
    <row r="97" spans="6:7">
      <c r="F97" s="79"/>
      <c r="G97" s="80"/>
    </row>
    <row r="98" spans="6:7">
      <c r="F98" s="79"/>
      <c r="G98" s="80"/>
    </row>
    <row r="99" spans="6:7">
      <c r="F99" s="79"/>
      <c r="G99" s="80"/>
    </row>
    <row r="100" spans="6:7">
      <c r="F100" s="79"/>
      <c r="G100" s="80"/>
    </row>
    <row r="101" spans="6:7">
      <c r="F101" s="79"/>
      <c r="G101" s="80"/>
    </row>
    <row r="102" spans="6:7">
      <c r="F102" s="79"/>
      <c r="G102" s="80"/>
    </row>
    <row r="103" spans="6:7">
      <c r="F103" s="79"/>
      <c r="G103" s="80"/>
    </row>
    <row r="104" spans="6:7">
      <c r="F104" s="79"/>
      <c r="G104" s="80"/>
    </row>
    <row r="105" spans="6:7">
      <c r="F105" s="79"/>
      <c r="G105" s="80"/>
    </row>
    <row r="106" spans="6:7">
      <c r="F106" s="79"/>
      <c r="G106" s="80"/>
    </row>
    <row r="107" spans="6:7">
      <c r="F107" s="79"/>
      <c r="G107" s="80"/>
    </row>
    <row r="108" spans="6:7">
      <c r="F108" s="79"/>
      <c r="G108" s="80"/>
    </row>
    <row r="109" spans="6:7">
      <c r="F109" s="79"/>
      <c r="G109" s="80"/>
    </row>
    <row r="110" spans="6:7">
      <c r="F110" s="79"/>
      <c r="G110" s="80"/>
    </row>
    <row r="111" spans="6:7">
      <c r="F111" s="79"/>
      <c r="G111" s="80"/>
    </row>
    <row r="112" spans="6:7">
      <c r="F112" s="79"/>
      <c r="G112" s="80"/>
    </row>
    <row r="113" spans="6:7">
      <c r="F113" s="79"/>
      <c r="G113" s="80"/>
    </row>
    <row r="114" spans="6:7">
      <c r="F114" s="79"/>
      <c r="G114" s="80"/>
    </row>
    <row r="115" spans="6:7">
      <c r="F115" s="79"/>
      <c r="G115" s="80"/>
    </row>
    <row r="116" spans="6:7">
      <c r="F116" s="79"/>
      <c r="G116" s="80"/>
    </row>
    <row r="117" spans="6:7">
      <c r="F117" s="83"/>
      <c r="G117" s="80"/>
    </row>
    <row r="118" spans="6:7">
      <c r="F118" s="83"/>
      <c r="G118" s="80"/>
    </row>
    <row r="120" spans="6:7">
      <c r="F120" s="84"/>
      <c r="G120" s="80"/>
    </row>
    <row r="121" spans="6:7">
      <c r="F121" s="84"/>
      <c r="G121" s="80"/>
    </row>
    <row r="122" spans="6:7">
      <c r="F122" s="84"/>
      <c r="G122" s="80"/>
    </row>
    <row r="123" spans="6:7">
      <c r="F123" s="84"/>
      <c r="G123" s="80"/>
    </row>
    <row r="124" spans="6:7">
      <c r="F124" s="84"/>
      <c r="G124" s="80"/>
    </row>
    <row r="125" spans="6:7">
      <c r="F125" s="84"/>
      <c r="G125" s="80"/>
    </row>
    <row r="126" spans="6:7">
      <c r="F126" s="84"/>
      <c r="G126" s="80"/>
    </row>
    <row r="127" spans="6:7">
      <c r="F127" s="84"/>
      <c r="G127" s="80"/>
    </row>
    <row r="128" spans="6:7">
      <c r="F128" s="84"/>
      <c r="G128" s="80"/>
    </row>
    <row r="129" spans="6:7">
      <c r="F129" s="84"/>
      <c r="G129" s="80"/>
    </row>
    <row r="130" spans="6:7">
      <c r="F130" s="84"/>
      <c r="G130" s="80"/>
    </row>
    <row r="131" spans="6:7">
      <c r="F131" s="84"/>
      <c r="G131" s="80"/>
    </row>
    <row r="132" spans="6:7">
      <c r="F132" s="84"/>
      <c r="G132" s="80"/>
    </row>
    <row r="133" spans="6:7">
      <c r="F133" s="84"/>
      <c r="G133" s="85"/>
    </row>
    <row r="134" spans="6:7">
      <c r="F134" s="84"/>
      <c r="G134" s="80"/>
    </row>
    <row r="135" spans="6:7">
      <c r="F135" s="84"/>
      <c r="G135" s="80"/>
    </row>
    <row r="136" spans="6:7">
      <c r="F136" s="84"/>
      <c r="G136" s="80"/>
    </row>
  </sheetData>
  <phoneticPr fontId="2"/>
  <pageMargins left="0.78740157480314965" right="0.78740157480314965" top="0.98425196850393704" bottom="0.98425196850393704" header="0.51181102362204722" footer="0.51181102362204722"/>
  <pageSetup paperSize="9" scale="74" firstPageNumber="2" orientation="portrait" useFirstPageNumber="1" r:id="rId1"/>
  <headerFooter alignWithMargins="0">
    <oddFooter>&amp;C&amp;10 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9"/>
  <sheetViews>
    <sheetView showGridLines="0" view="pageBreakPreview" topLeftCell="A34" zoomScale="85" zoomScaleNormal="100" zoomScaleSheetLayoutView="85" workbookViewId="0">
      <selection activeCell="J80" sqref="J80"/>
    </sheetView>
  </sheetViews>
  <sheetFormatPr defaultColWidth="9" defaultRowHeight="13.5"/>
  <cols>
    <col min="1" max="1" width="2" style="162" customWidth="1"/>
    <col min="2" max="2" width="2.125" style="162" customWidth="1"/>
    <col min="3" max="3" width="5.875" style="162" customWidth="1"/>
    <col min="4" max="4" width="4.375" style="165" customWidth="1"/>
    <col min="5" max="5" width="35.125" style="162" customWidth="1"/>
    <col min="6" max="6" width="1.5" style="94" customWidth="1"/>
    <col min="7" max="7" width="2" style="162" customWidth="1"/>
    <col min="8" max="8" width="5.75" style="162" customWidth="1"/>
    <col min="9" max="9" width="4.375" style="165" customWidth="1"/>
    <col min="10" max="10" width="35.125" style="162" customWidth="1"/>
    <col min="11" max="11" width="2.125" style="94" customWidth="1"/>
    <col min="12" max="12" width="4.75" style="209" customWidth="1"/>
    <col min="13" max="13" width="2" style="164" customWidth="1"/>
    <col min="14" max="14" width="3.375" style="211" customWidth="1"/>
    <col min="15" max="15" width="4.375" style="212" customWidth="1"/>
    <col min="16" max="16" width="35.125" style="168" customWidth="1"/>
    <col min="17" max="17" width="2.5" style="162" customWidth="1"/>
    <col min="18" max="18" width="2" style="162" customWidth="1"/>
    <col min="19" max="19" width="5.75" style="209" customWidth="1"/>
    <col min="20" max="20" width="4.375" style="210" customWidth="1"/>
    <col min="21" max="21" width="35.125" style="162" bestFit="1" customWidth="1"/>
    <col min="22" max="22" width="2.125" style="94" customWidth="1"/>
    <col min="23" max="16384" width="9" style="94"/>
  </cols>
  <sheetData>
    <row r="1" spans="1:22" ht="24.75" thickBot="1">
      <c r="A1" s="86"/>
      <c r="B1" s="73"/>
      <c r="C1" s="87" t="s">
        <v>534</v>
      </c>
      <c r="D1" s="88"/>
      <c r="E1" s="89"/>
      <c r="F1" s="90"/>
      <c r="G1" s="73"/>
      <c r="H1" s="91"/>
      <c r="I1" s="92"/>
      <c r="J1" s="73"/>
      <c r="K1" s="93"/>
      <c r="L1" s="177"/>
      <c r="M1" s="178"/>
      <c r="N1" s="87" t="s">
        <v>680</v>
      </c>
      <c r="O1" s="91"/>
      <c r="P1" s="91"/>
      <c r="Q1" s="73"/>
      <c r="R1" s="73"/>
      <c r="S1" s="179"/>
      <c r="T1" s="180"/>
      <c r="U1" s="73"/>
      <c r="V1" s="93"/>
    </row>
    <row r="2" spans="1:22" ht="15" thickBot="1">
      <c r="A2" s="95"/>
      <c r="B2" s="96"/>
      <c r="C2" s="98"/>
      <c r="D2" s="99"/>
      <c r="E2" s="98"/>
      <c r="F2" s="100"/>
      <c r="G2" s="96"/>
      <c r="H2" s="96"/>
      <c r="I2" s="154"/>
      <c r="J2" s="96"/>
      <c r="K2" s="101"/>
      <c r="L2" s="102"/>
      <c r="M2" s="444" t="s">
        <v>681</v>
      </c>
      <c r="N2" s="443"/>
      <c r="O2" s="442"/>
      <c r="P2" s="441"/>
      <c r="Q2" s="181"/>
      <c r="R2" s="181"/>
      <c r="S2" s="181"/>
      <c r="T2" s="609"/>
      <c r="U2" s="181"/>
      <c r="V2" s="101"/>
    </row>
    <row r="3" spans="1:22" ht="14.25">
      <c r="A3" s="102"/>
      <c r="B3" s="103" t="s">
        <v>535</v>
      </c>
      <c r="C3" s="104"/>
      <c r="D3" s="105"/>
      <c r="E3" s="106"/>
      <c r="F3" s="100"/>
      <c r="G3" s="591" t="s">
        <v>536</v>
      </c>
      <c r="H3" s="142"/>
      <c r="I3" s="138"/>
      <c r="J3" s="592"/>
      <c r="K3" s="101"/>
      <c r="L3" s="102"/>
      <c r="M3" s="112"/>
      <c r="N3" s="109" t="s">
        <v>682</v>
      </c>
      <c r="O3" s="139"/>
      <c r="P3" s="113"/>
      <c r="Q3" s="114"/>
      <c r="R3" s="610"/>
      <c r="S3" s="611" t="s">
        <v>683</v>
      </c>
      <c r="T3" s="612"/>
      <c r="U3" s="613"/>
      <c r="V3" s="101"/>
    </row>
    <row r="4" spans="1:22">
      <c r="A4" s="102"/>
      <c r="B4" s="96"/>
      <c r="C4" s="109" t="s">
        <v>537</v>
      </c>
      <c r="D4" s="110"/>
      <c r="E4" s="111"/>
      <c r="F4" s="590"/>
      <c r="G4" s="593"/>
      <c r="H4" s="109" t="s">
        <v>538</v>
      </c>
      <c r="I4" s="110"/>
      <c r="J4" s="594"/>
      <c r="K4" s="101"/>
      <c r="L4" s="102"/>
      <c r="M4" s="112"/>
      <c r="N4" s="122"/>
      <c r="O4" s="147" t="s">
        <v>1607</v>
      </c>
      <c r="P4" s="183" t="s">
        <v>684</v>
      </c>
      <c r="Q4" s="114"/>
      <c r="R4" s="614"/>
      <c r="S4" s="118"/>
      <c r="T4" s="116" t="s">
        <v>1606</v>
      </c>
      <c r="U4" s="615" t="s">
        <v>685</v>
      </c>
      <c r="V4" s="101"/>
    </row>
    <row r="5" spans="1:22">
      <c r="A5" s="102"/>
      <c r="B5" s="112"/>
      <c r="C5" s="115"/>
      <c r="D5" s="116" t="s">
        <v>1529</v>
      </c>
      <c r="E5" s="117" t="s">
        <v>539</v>
      </c>
      <c r="F5" s="590"/>
      <c r="G5" s="593"/>
      <c r="H5" s="118"/>
      <c r="I5" s="116" t="s">
        <v>1528</v>
      </c>
      <c r="J5" s="595" t="s">
        <v>540</v>
      </c>
      <c r="K5" s="101"/>
      <c r="L5" s="102"/>
      <c r="M5" s="112"/>
      <c r="N5" s="122"/>
      <c r="O5" s="147" t="s">
        <v>715</v>
      </c>
      <c r="P5" s="183" t="s">
        <v>686</v>
      </c>
      <c r="Q5" s="114"/>
      <c r="R5" s="614"/>
      <c r="S5" s="118"/>
      <c r="T5" s="116" t="s">
        <v>1605</v>
      </c>
      <c r="U5" s="595" t="s">
        <v>687</v>
      </c>
      <c r="V5" s="101"/>
    </row>
    <row r="6" spans="1:22">
      <c r="A6" s="102"/>
      <c r="B6" s="96"/>
      <c r="C6" s="109" t="s">
        <v>541</v>
      </c>
      <c r="D6" s="110"/>
      <c r="E6" s="113"/>
      <c r="F6" s="590"/>
      <c r="G6" s="593"/>
      <c r="H6" s="118"/>
      <c r="I6" s="116" t="s">
        <v>556</v>
      </c>
      <c r="J6" s="595" t="s">
        <v>542</v>
      </c>
      <c r="K6" s="101"/>
      <c r="L6" s="102"/>
      <c r="M6" s="112"/>
      <c r="N6" s="122"/>
      <c r="O6" s="147" t="s">
        <v>718</v>
      </c>
      <c r="P6" s="120" t="s">
        <v>689</v>
      </c>
      <c r="Q6" s="114"/>
      <c r="R6" s="614"/>
      <c r="S6" s="118"/>
      <c r="T6" s="116" t="s">
        <v>1604</v>
      </c>
      <c r="U6" s="595" t="s">
        <v>691</v>
      </c>
      <c r="V6" s="101"/>
    </row>
    <row r="7" spans="1:22" ht="13.5" customHeight="1">
      <c r="A7" s="102"/>
      <c r="B7" s="112"/>
      <c r="C7" s="118"/>
      <c r="D7" s="581" t="s">
        <v>1527</v>
      </c>
      <c r="E7" s="582" t="s">
        <v>1526</v>
      </c>
      <c r="F7" s="100"/>
      <c r="G7" s="593"/>
      <c r="H7" s="118"/>
      <c r="I7" s="116" t="s">
        <v>559</v>
      </c>
      <c r="J7" s="595" t="s">
        <v>544</v>
      </c>
      <c r="K7" s="101"/>
      <c r="L7" s="102"/>
      <c r="M7" s="112"/>
      <c r="N7" s="122"/>
      <c r="O7" s="147" t="s">
        <v>721</v>
      </c>
      <c r="P7" s="120" t="s">
        <v>692</v>
      </c>
      <c r="Q7" s="114"/>
      <c r="R7" s="614"/>
      <c r="S7" s="118"/>
      <c r="T7" s="116" t="s">
        <v>1603</v>
      </c>
      <c r="U7" s="595" t="s">
        <v>694</v>
      </c>
      <c r="V7" s="101"/>
    </row>
    <row r="8" spans="1:22">
      <c r="A8" s="102"/>
      <c r="B8" s="112"/>
      <c r="C8" s="118"/>
      <c r="D8" s="581" t="s">
        <v>1525</v>
      </c>
      <c r="E8" s="582" t="s">
        <v>1524</v>
      </c>
      <c r="F8" s="100"/>
      <c r="G8" s="593"/>
      <c r="H8" s="118"/>
      <c r="I8" s="116" t="s">
        <v>561</v>
      </c>
      <c r="J8" s="595" t="s">
        <v>547</v>
      </c>
      <c r="K8" s="101"/>
      <c r="L8" s="102"/>
      <c r="M8" s="112"/>
      <c r="N8" s="122"/>
      <c r="O8" s="147" t="s">
        <v>724</v>
      </c>
      <c r="P8" s="120" t="s">
        <v>695</v>
      </c>
      <c r="Q8" s="114"/>
      <c r="R8" s="614"/>
      <c r="S8" s="118"/>
      <c r="T8" s="116" t="s">
        <v>1602</v>
      </c>
      <c r="U8" s="595" t="s">
        <v>697</v>
      </c>
      <c r="V8" s="101"/>
    </row>
    <row r="9" spans="1:22">
      <c r="A9" s="102"/>
      <c r="B9" s="112"/>
      <c r="C9" s="118"/>
      <c r="D9" s="581" t="s">
        <v>1523</v>
      </c>
      <c r="E9" s="582" t="s">
        <v>545</v>
      </c>
      <c r="F9" s="100"/>
      <c r="G9" s="593"/>
      <c r="H9" s="118"/>
      <c r="I9" s="116" t="s">
        <v>564</v>
      </c>
      <c r="J9" s="595" t="s">
        <v>550</v>
      </c>
      <c r="K9" s="101"/>
      <c r="L9" s="102"/>
      <c r="M9" s="112"/>
      <c r="N9" s="122"/>
      <c r="O9" s="147" t="s">
        <v>726</v>
      </c>
      <c r="P9" s="120" t="s">
        <v>699</v>
      </c>
      <c r="Q9" s="114"/>
      <c r="R9" s="614"/>
      <c r="S9" s="118"/>
      <c r="T9" s="116" t="s">
        <v>1601</v>
      </c>
      <c r="U9" s="595" t="s">
        <v>701</v>
      </c>
      <c r="V9" s="101"/>
    </row>
    <row r="10" spans="1:22">
      <c r="A10" s="102"/>
      <c r="B10" s="112"/>
      <c r="C10" s="115"/>
      <c r="D10" s="116" t="s">
        <v>1522</v>
      </c>
      <c r="E10" s="120" t="s">
        <v>548</v>
      </c>
      <c r="F10" s="100"/>
      <c r="G10" s="593"/>
      <c r="H10" s="118"/>
      <c r="I10" s="116" t="s">
        <v>567</v>
      </c>
      <c r="J10" s="595" t="s">
        <v>552</v>
      </c>
      <c r="K10" s="101"/>
      <c r="L10" s="102"/>
      <c r="M10" s="112"/>
      <c r="N10" s="122"/>
      <c r="O10" s="147" t="s">
        <v>728</v>
      </c>
      <c r="P10" s="120" t="s">
        <v>703</v>
      </c>
      <c r="Q10" s="114"/>
      <c r="R10" s="614"/>
      <c r="S10" s="118"/>
      <c r="T10" s="116" t="s">
        <v>1600</v>
      </c>
      <c r="U10" s="616" t="s">
        <v>705</v>
      </c>
      <c r="V10" s="101"/>
    </row>
    <row r="11" spans="1:22">
      <c r="A11" s="102"/>
      <c r="B11" s="96"/>
      <c r="C11" s="109" t="s">
        <v>551</v>
      </c>
      <c r="D11" s="110"/>
      <c r="E11" s="113"/>
      <c r="F11" s="100"/>
      <c r="G11" s="593"/>
      <c r="H11" s="118"/>
      <c r="I11" s="116" t="s">
        <v>570</v>
      </c>
      <c r="J11" s="595" t="s">
        <v>554</v>
      </c>
      <c r="K11" s="101"/>
      <c r="L11" s="102"/>
      <c r="M11" s="112"/>
      <c r="N11" s="115"/>
      <c r="O11" s="147" t="s">
        <v>731</v>
      </c>
      <c r="P11" s="120" t="s">
        <v>706</v>
      </c>
      <c r="Q11" s="114"/>
      <c r="R11" s="614"/>
      <c r="S11" s="152"/>
      <c r="T11" s="116" t="s">
        <v>1599</v>
      </c>
      <c r="U11" s="595" t="s">
        <v>708</v>
      </c>
      <c r="V11" s="101"/>
    </row>
    <row r="12" spans="1:22">
      <c r="A12" s="102"/>
      <c r="B12" s="112"/>
      <c r="C12" s="118"/>
      <c r="D12" s="116" t="s">
        <v>1521</v>
      </c>
      <c r="E12" s="120" t="s">
        <v>553</v>
      </c>
      <c r="F12" s="100"/>
      <c r="G12" s="593"/>
      <c r="H12" s="118"/>
      <c r="I12" s="116" t="s">
        <v>573</v>
      </c>
      <c r="J12" s="595" t="s">
        <v>557</v>
      </c>
      <c r="K12" s="101"/>
      <c r="L12" s="102"/>
      <c r="M12" s="112"/>
      <c r="N12" s="109" t="s">
        <v>709</v>
      </c>
      <c r="O12" s="182"/>
      <c r="P12" s="113"/>
      <c r="Q12" s="114"/>
      <c r="R12" s="596"/>
      <c r="S12" s="109" t="s">
        <v>710</v>
      </c>
      <c r="T12" s="110"/>
      <c r="U12" s="597"/>
      <c r="V12" s="101"/>
    </row>
    <row r="13" spans="1:22" ht="12.75" customHeight="1">
      <c r="A13" s="102"/>
      <c r="B13" s="112"/>
      <c r="C13" s="118"/>
      <c r="D13" s="116" t="s">
        <v>1520</v>
      </c>
      <c r="E13" s="120" t="s">
        <v>555</v>
      </c>
      <c r="F13" s="100"/>
      <c r="G13" s="593"/>
      <c r="H13" s="118"/>
      <c r="I13" s="116" t="s">
        <v>576</v>
      </c>
      <c r="J13" s="595" t="s">
        <v>560</v>
      </c>
      <c r="K13" s="101"/>
      <c r="L13" s="102"/>
      <c r="M13" s="112"/>
      <c r="N13" s="118"/>
      <c r="O13" s="116" t="s">
        <v>1598</v>
      </c>
      <c r="P13" s="183" t="s">
        <v>711</v>
      </c>
      <c r="Q13" s="114"/>
      <c r="R13" s="614"/>
      <c r="S13" s="118"/>
      <c r="T13" s="116" t="s">
        <v>1597</v>
      </c>
      <c r="U13" s="616" t="s">
        <v>712</v>
      </c>
      <c r="V13" s="101"/>
    </row>
    <row r="14" spans="1:22">
      <c r="A14" s="102"/>
      <c r="B14" s="112"/>
      <c r="C14" s="118"/>
      <c r="D14" s="116" t="s">
        <v>1519</v>
      </c>
      <c r="E14" s="120" t="s">
        <v>558</v>
      </c>
      <c r="F14" s="100"/>
      <c r="G14" s="593"/>
      <c r="H14" s="118"/>
      <c r="I14" s="116" t="s">
        <v>579</v>
      </c>
      <c r="J14" s="595" t="s">
        <v>562</v>
      </c>
      <c r="K14" s="101"/>
      <c r="L14" s="102"/>
      <c r="M14" s="112"/>
      <c r="N14" s="118"/>
      <c r="O14" s="116" t="s">
        <v>734</v>
      </c>
      <c r="P14" s="183" t="s">
        <v>713</v>
      </c>
      <c r="Q14" s="114"/>
      <c r="R14" s="617"/>
      <c r="S14" s="118"/>
      <c r="T14" s="116" t="s">
        <v>1596</v>
      </c>
      <c r="U14" s="616" t="s">
        <v>714</v>
      </c>
      <c r="V14" s="384"/>
    </row>
    <row r="15" spans="1:22">
      <c r="A15" s="102"/>
      <c r="B15" s="121"/>
      <c r="C15" s="115"/>
      <c r="D15" s="116" t="s">
        <v>1518</v>
      </c>
      <c r="E15" s="120" t="s">
        <v>1517</v>
      </c>
      <c r="F15" s="100"/>
      <c r="G15" s="593"/>
      <c r="H15" s="118"/>
      <c r="I15" s="116" t="s">
        <v>581</v>
      </c>
      <c r="J15" s="595" t="s">
        <v>565</v>
      </c>
      <c r="K15" s="101"/>
      <c r="L15" s="102"/>
      <c r="M15" s="112"/>
      <c r="N15" s="118"/>
      <c r="O15" s="116" t="s">
        <v>736</v>
      </c>
      <c r="P15" s="183" t="s">
        <v>716</v>
      </c>
      <c r="Q15" s="114"/>
      <c r="R15" s="614"/>
      <c r="S15" s="109" t="s">
        <v>717</v>
      </c>
      <c r="T15" s="110"/>
      <c r="U15" s="594"/>
      <c r="V15" s="384"/>
    </row>
    <row r="16" spans="1:22">
      <c r="A16" s="102"/>
      <c r="B16" s="96"/>
      <c r="C16" s="109" t="s">
        <v>563</v>
      </c>
      <c r="D16" s="110"/>
      <c r="E16" s="113"/>
      <c r="F16" s="100"/>
      <c r="G16" s="593"/>
      <c r="H16" s="118"/>
      <c r="I16" s="116" t="s">
        <v>584</v>
      </c>
      <c r="J16" s="595" t="s">
        <v>568</v>
      </c>
      <c r="K16" s="101"/>
      <c r="L16" s="102"/>
      <c r="M16" s="112"/>
      <c r="N16" s="118"/>
      <c r="O16" s="116" t="s">
        <v>738</v>
      </c>
      <c r="P16" s="183" t="s">
        <v>719</v>
      </c>
      <c r="Q16" s="114"/>
      <c r="R16" s="614"/>
      <c r="S16" s="118"/>
      <c r="T16" s="123" t="s">
        <v>1595</v>
      </c>
      <c r="U16" s="618" t="s">
        <v>720</v>
      </c>
      <c r="V16" s="384"/>
    </row>
    <row r="17" spans="1:22">
      <c r="A17" s="102"/>
      <c r="B17" s="112"/>
      <c r="C17" s="118"/>
      <c r="D17" s="116" t="s">
        <v>1516</v>
      </c>
      <c r="E17" s="119" t="s">
        <v>566</v>
      </c>
      <c r="F17" s="100"/>
      <c r="G17" s="593"/>
      <c r="H17" s="118"/>
      <c r="I17" s="116" t="s">
        <v>587</v>
      </c>
      <c r="J17" s="595" t="s">
        <v>571</v>
      </c>
      <c r="K17" s="101"/>
      <c r="L17" s="102"/>
      <c r="M17" s="112"/>
      <c r="N17" s="118"/>
      <c r="O17" s="116" t="s">
        <v>741</v>
      </c>
      <c r="P17" s="183" t="s">
        <v>722</v>
      </c>
      <c r="Q17" s="114"/>
      <c r="R17" s="614"/>
      <c r="S17" s="115"/>
      <c r="T17" s="116" t="s">
        <v>1594</v>
      </c>
      <c r="U17" s="618" t="s">
        <v>723</v>
      </c>
      <c r="V17" s="384"/>
    </row>
    <row r="18" spans="1:22">
      <c r="A18" s="102"/>
      <c r="B18" s="112"/>
      <c r="C18" s="118"/>
      <c r="D18" s="116" t="s">
        <v>1515</v>
      </c>
      <c r="E18" s="119" t="s">
        <v>569</v>
      </c>
      <c r="F18" s="100"/>
      <c r="G18" s="593"/>
      <c r="H18" s="118"/>
      <c r="I18" s="116" t="s">
        <v>590</v>
      </c>
      <c r="J18" s="595" t="s">
        <v>574</v>
      </c>
      <c r="K18" s="101"/>
      <c r="L18" s="102"/>
      <c r="M18" s="112"/>
      <c r="N18" s="118"/>
      <c r="O18" s="116" t="s">
        <v>744</v>
      </c>
      <c r="P18" s="183" t="s">
        <v>725</v>
      </c>
      <c r="Q18" s="114"/>
      <c r="R18" s="614"/>
      <c r="S18" s="141" t="s">
        <v>1593</v>
      </c>
      <c r="T18" s="110"/>
      <c r="U18" s="597"/>
      <c r="V18" s="384"/>
    </row>
    <row r="19" spans="1:22">
      <c r="A19" s="102"/>
      <c r="B19" s="112"/>
      <c r="C19" s="118"/>
      <c r="D19" s="116" t="s">
        <v>1514</v>
      </c>
      <c r="E19" s="119" t="s">
        <v>572</v>
      </c>
      <c r="F19" s="100"/>
      <c r="G19" s="593"/>
      <c r="H19" s="118"/>
      <c r="I19" s="116" t="s">
        <v>593</v>
      </c>
      <c r="J19" s="595" t="s">
        <v>577</v>
      </c>
      <c r="K19" s="101"/>
      <c r="L19" s="102"/>
      <c r="M19" s="112"/>
      <c r="N19" s="118"/>
      <c r="O19" s="116" t="s">
        <v>746</v>
      </c>
      <c r="P19" s="119" t="s">
        <v>727</v>
      </c>
      <c r="Q19" s="114"/>
      <c r="R19" s="614"/>
      <c r="S19" s="122"/>
      <c r="T19" s="123" t="s">
        <v>1592</v>
      </c>
      <c r="U19" s="619" t="s">
        <v>1591</v>
      </c>
      <c r="V19" s="384"/>
    </row>
    <row r="20" spans="1:22">
      <c r="A20" s="102"/>
      <c r="B20" s="112"/>
      <c r="C20" s="118"/>
      <c r="D20" s="116" t="s">
        <v>1513</v>
      </c>
      <c r="E20" s="119" t="s">
        <v>575</v>
      </c>
      <c r="F20" s="100"/>
      <c r="G20" s="593"/>
      <c r="H20" s="118"/>
      <c r="I20" s="116" t="s">
        <v>596</v>
      </c>
      <c r="J20" s="595" t="s">
        <v>580</v>
      </c>
      <c r="K20" s="101"/>
      <c r="L20" s="102"/>
      <c r="M20" s="112"/>
      <c r="N20" s="118"/>
      <c r="O20" s="116" t="s">
        <v>1590</v>
      </c>
      <c r="P20" s="119" t="s">
        <v>729</v>
      </c>
      <c r="Q20" s="114"/>
      <c r="R20" s="617"/>
      <c r="S20" s="118"/>
      <c r="T20" s="147"/>
      <c r="U20" s="620" t="s">
        <v>730</v>
      </c>
      <c r="V20" s="384"/>
    </row>
    <row r="21" spans="1:22">
      <c r="A21" s="102"/>
      <c r="B21" s="112"/>
      <c r="C21" s="115"/>
      <c r="D21" s="116" t="s">
        <v>1512</v>
      </c>
      <c r="E21" s="120" t="s">
        <v>578</v>
      </c>
      <c r="F21" s="100"/>
      <c r="G21" s="593"/>
      <c r="H21" s="118"/>
      <c r="I21" s="116" t="s">
        <v>1511</v>
      </c>
      <c r="J21" s="595" t="s">
        <v>582</v>
      </c>
      <c r="K21" s="101"/>
      <c r="L21" s="102"/>
      <c r="M21" s="112"/>
      <c r="N21" s="118"/>
      <c r="O21" s="116" t="s">
        <v>1589</v>
      </c>
      <c r="P21" s="119" t="s">
        <v>732</v>
      </c>
      <c r="Q21" s="114"/>
      <c r="R21" s="614"/>
      <c r="S21" s="109" t="s">
        <v>1588</v>
      </c>
      <c r="T21" s="110"/>
      <c r="U21" s="594"/>
      <c r="V21" s="384"/>
    </row>
    <row r="22" spans="1:22">
      <c r="A22" s="102"/>
      <c r="B22" s="96"/>
      <c r="C22" s="109" t="s">
        <v>1510</v>
      </c>
      <c r="D22" s="110"/>
      <c r="E22" s="113"/>
      <c r="F22" s="100"/>
      <c r="G22" s="593"/>
      <c r="H22" s="118"/>
      <c r="I22" s="116" t="s">
        <v>1509</v>
      </c>
      <c r="J22" s="595" t="s">
        <v>585</v>
      </c>
      <c r="K22" s="101"/>
      <c r="L22" s="102"/>
      <c r="M22" s="112"/>
      <c r="N22" s="118"/>
      <c r="O22" s="116" t="s">
        <v>1587</v>
      </c>
      <c r="P22" s="119" t="s">
        <v>733</v>
      </c>
      <c r="Q22" s="114"/>
      <c r="R22" s="617"/>
      <c r="S22" s="118"/>
      <c r="T22" s="581" t="s">
        <v>1586</v>
      </c>
      <c r="U22" s="632" t="s">
        <v>1585</v>
      </c>
      <c r="V22" s="384"/>
    </row>
    <row r="23" spans="1:22">
      <c r="A23" s="102"/>
      <c r="B23" s="112"/>
      <c r="C23" s="122"/>
      <c r="D23" s="123" t="s">
        <v>1508</v>
      </c>
      <c r="E23" s="124" t="s">
        <v>583</v>
      </c>
      <c r="F23" s="100"/>
      <c r="G23" s="593"/>
      <c r="H23" s="118"/>
      <c r="I23" s="116" t="s">
        <v>604</v>
      </c>
      <c r="J23" s="595" t="s">
        <v>588</v>
      </c>
      <c r="K23" s="101"/>
      <c r="L23" s="102"/>
      <c r="M23" s="112"/>
      <c r="N23" s="118"/>
      <c r="O23" s="116" t="s">
        <v>1584</v>
      </c>
      <c r="P23" s="119" t="s">
        <v>735</v>
      </c>
      <c r="Q23" s="114"/>
      <c r="R23" s="614"/>
      <c r="S23" s="118"/>
      <c r="T23" s="581" t="s">
        <v>1583</v>
      </c>
      <c r="U23" s="632" t="s">
        <v>1582</v>
      </c>
      <c r="V23" s="384"/>
    </row>
    <row r="24" spans="1:22">
      <c r="A24" s="102"/>
      <c r="B24" s="96"/>
      <c r="C24" s="109" t="s">
        <v>586</v>
      </c>
      <c r="D24" s="110"/>
      <c r="E24" s="126"/>
      <c r="F24" s="100"/>
      <c r="G24" s="593"/>
      <c r="H24" s="118"/>
      <c r="I24" s="116" t="s">
        <v>607</v>
      </c>
      <c r="J24" s="595" t="s">
        <v>591</v>
      </c>
      <c r="K24" s="101"/>
      <c r="L24" s="102"/>
      <c r="M24" s="112"/>
      <c r="N24" s="118"/>
      <c r="O24" s="116" t="s">
        <v>758</v>
      </c>
      <c r="P24" s="119" t="s">
        <v>737</v>
      </c>
      <c r="Q24" s="114"/>
      <c r="R24" s="614"/>
      <c r="S24" s="118"/>
      <c r="T24" s="581" t="s">
        <v>1581</v>
      </c>
      <c r="U24" s="632" t="s">
        <v>1380</v>
      </c>
      <c r="V24" s="384"/>
    </row>
    <row r="25" spans="1:22">
      <c r="A25" s="102"/>
      <c r="B25" s="112"/>
      <c r="C25" s="118"/>
      <c r="D25" s="123" t="s">
        <v>1507</v>
      </c>
      <c r="E25" s="127" t="s">
        <v>589</v>
      </c>
      <c r="F25" s="100"/>
      <c r="G25" s="593"/>
      <c r="H25" s="118"/>
      <c r="I25" s="116" t="s">
        <v>609</v>
      </c>
      <c r="J25" s="595" t="s">
        <v>594</v>
      </c>
      <c r="K25" s="101"/>
      <c r="L25" s="102"/>
      <c r="M25" s="112"/>
      <c r="N25" s="118"/>
      <c r="O25" s="116" t="s">
        <v>761</v>
      </c>
      <c r="P25" s="119" t="s">
        <v>739</v>
      </c>
      <c r="Q25" s="114"/>
      <c r="R25" s="614"/>
      <c r="S25" s="109" t="s">
        <v>1580</v>
      </c>
      <c r="T25" s="110"/>
      <c r="U25" s="597"/>
      <c r="V25" s="384"/>
    </row>
    <row r="26" spans="1:22">
      <c r="A26" s="102"/>
      <c r="B26" s="112"/>
      <c r="C26" s="118"/>
      <c r="D26" s="123" t="s">
        <v>1506</v>
      </c>
      <c r="E26" s="127" t="s">
        <v>592</v>
      </c>
      <c r="F26" s="100"/>
      <c r="G26" s="593"/>
      <c r="H26" s="115"/>
      <c r="I26" s="116" t="s">
        <v>612</v>
      </c>
      <c r="J26" s="595" t="s">
        <v>597</v>
      </c>
      <c r="K26" s="101"/>
      <c r="L26" s="102"/>
      <c r="M26" s="112"/>
      <c r="N26" s="118"/>
      <c r="O26" s="116" t="s">
        <v>764</v>
      </c>
      <c r="P26" s="119" t="s">
        <v>742</v>
      </c>
      <c r="Q26" s="114"/>
      <c r="R26" s="614"/>
      <c r="S26" s="118"/>
      <c r="T26" s="585" t="s">
        <v>1579</v>
      </c>
      <c r="U26" s="633" t="s">
        <v>1381</v>
      </c>
      <c r="V26" s="384"/>
    </row>
    <row r="27" spans="1:22">
      <c r="A27" s="102"/>
      <c r="B27" s="112"/>
      <c r="C27" s="118"/>
      <c r="D27" s="123" t="s">
        <v>1505</v>
      </c>
      <c r="E27" s="128" t="s">
        <v>595</v>
      </c>
      <c r="F27" s="100"/>
      <c r="G27" s="596"/>
      <c r="H27" s="109" t="s">
        <v>599</v>
      </c>
      <c r="I27" s="110"/>
      <c r="J27" s="597"/>
      <c r="K27" s="101"/>
      <c r="L27" s="102"/>
      <c r="M27" s="112"/>
      <c r="N27" s="118"/>
      <c r="O27" s="116" t="s">
        <v>767</v>
      </c>
      <c r="P27" s="119" t="s">
        <v>745</v>
      </c>
      <c r="Q27" s="114"/>
      <c r="R27" s="614"/>
      <c r="S27" s="118"/>
      <c r="T27" s="585" t="s">
        <v>1578</v>
      </c>
      <c r="U27" s="633" t="s">
        <v>1382</v>
      </c>
      <c r="V27" s="101"/>
    </row>
    <row r="28" spans="1:22" ht="14.25" thickBot="1">
      <c r="A28" s="102"/>
      <c r="B28" s="129"/>
      <c r="C28" s="130"/>
      <c r="D28" s="123" t="s">
        <v>1504</v>
      </c>
      <c r="E28" s="131" t="s">
        <v>598</v>
      </c>
      <c r="F28" s="100"/>
      <c r="G28" s="593"/>
      <c r="H28" s="118"/>
      <c r="I28" s="116" t="s">
        <v>1503</v>
      </c>
      <c r="J28" s="595" t="s">
        <v>601</v>
      </c>
      <c r="K28" s="101"/>
      <c r="L28" s="102"/>
      <c r="M28" s="112"/>
      <c r="N28" s="152"/>
      <c r="O28" s="116" t="s">
        <v>770</v>
      </c>
      <c r="P28" s="119" t="s">
        <v>747</v>
      </c>
      <c r="Q28" s="114"/>
      <c r="R28" s="614"/>
      <c r="S28" s="118"/>
      <c r="T28" s="585" t="s">
        <v>1577</v>
      </c>
      <c r="U28" s="633" t="s">
        <v>1383</v>
      </c>
      <c r="V28" s="101"/>
    </row>
    <row r="29" spans="1:22" ht="14.25">
      <c r="A29" s="102"/>
      <c r="B29" s="107" t="s">
        <v>600</v>
      </c>
      <c r="C29" s="108"/>
      <c r="D29" s="440"/>
      <c r="E29" s="132"/>
      <c r="F29" s="100"/>
      <c r="G29" s="593"/>
      <c r="H29" s="118"/>
      <c r="I29" s="116" t="s">
        <v>616</v>
      </c>
      <c r="J29" s="595" t="s">
        <v>602</v>
      </c>
      <c r="K29" s="101"/>
      <c r="L29" s="102"/>
      <c r="M29" s="112"/>
      <c r="N29" s="185" t="s">
        <v>748</v>
      </c>
      <c r="O29" s="182"/>
      <c r="P29" s="126"/>
      <c r="Q29" s="114"/>
      <c r="R29" s="614"/>
      <c r="S29" s="109" t="s">
        <v>740</v>
      </c>
      <c r="T29" s="110"/>
      <c r="U29" s="594"/>
      <c r="V29" s="101"/>
    </row>
    <row r="30" spans="1:22">
      <c r="A30" s="102"/>
      <c r="B30" s="112"/>
      <c r="C30" s="118"/>
      <c r="D30" s="581" t="s">
        <v>1502</v>
      </c>
      <c r="E30" s="582" t="s">
        <v>1501</v>
      </c>
      <c r="F30" s="100"/>
      <c r="G30" s="593"/>
      <c r="H30" s="118"/>
      <c r="I30" s="116" t="s">
        <v>619</v>
      </c>
      <c r="J30" s="595" t="s">
        <v>605</v>
      </c>
      <c r="K30" s="101"/>
      <c r="L30" s="102"/>
      <c r="M30" s="112"/>
      <c r="N30" s="118"/>
      <c r="O30" s="116" t="s">
        <v>1576</v>
      </c>
      <c r="P30" s="120" t="s">
        <v>750</v>
      </c>
      <c r="Q30" s="114"/>
      <c r="R30" s="614"/>
      <c r="S30" s="152"/>
      <c r="T30" s="116" t="s">
        <v>1575</v>
      </c>
      <c r="U30" s="618" t="s">
        <v>743</v>
      </c>
      <c r="V30" s="101"/>
    </row>
    <row r="31" spans="1:22" ht="14.25" thickBot="1">
      <c r="A31" s="102"/>
      <c r="B31" s="129"/>
      <c r="C31" s="130"/>
      <c r="D31" s="581" t="s">
        <v>1500</v>
      </c>
      <c r="E31" s="583" t="s">
        <v>1499</v>
      </c>
      <c r="F31" s="100"/>
      <c r="G31" s="593"/>
      <c r="H31" s="118"/>
      <c r="I31" s="116" t="s">
        <v>622</v>
      </c>
      <c r="J31" s="595" t="s">
        <v>608</v>
      </c>
      <c r="K31" s="101"/>
      <c r="L31" s="102"/>
      <c r="M31" s="112"/>
      <c r="N31" s="115"/>
      <c r="O31" s="116" t="s">
        <v>775</v>
      </c>
      <c r="P31" s="120" t="s">
        <v>752</v>
      </c>
      <c r="Q31" s="114"/>
      <c r="R31" s="614"/>
      <c r="S31" s="141" t="s">
        <v>1574</v>
      </c>
      <c r="T31" s="110"/>
      <c r="U31" s="594"/>
      <c r="V31" s="101"/>
    </row>
    <row r="32" spans="1:22" ht="14.25">
      <c r="A32" s="102"/>
      <c r="B32" s="107" t="s">
        <v>603</v>
      </c>
      <c r="C32" s="104"/>
      <c r="D32" s="134"/>
      <c r="E32" s="135"/>
      <c r="F32" s="100"/>
      <c r="G32" s="593"/>
      <c r="H32" s="118"/>
      <c r="I32" s="116" t="s">
        <v>625</v>
      </c>
      <c r="J32" s="595" t="s">
        <v>610</v>
      </c>
      <c r="K32" s="101"/>
      <c r="L32" s="102"/>
      <c r="M32" s="112"/>
      <c r="N32" s="109" t="s">
        <v>754</v>
      </c>
      <c r="O32" s="182"/>
      <c r="P32" s="113"/>
      <c r="Q32" s="114"/>
      <c r="R32" s="617"/>
      <c r="S32" s="152"/>
      <c r="T32" s="116" t="s">
        <v>1573</v>
      </c>
      <c r="U32" s="618" t="s">
        <v>1572</v>
      </c>
      <c r="V32" s="101"/>
    </row>
    <row r="33" spans="1:22">
      <c r="A33" s="102"/>
      <c r="B33" s="112"/>
      <c r="C33" s="122"/>
      <c r="D33" s="123" t="s">
        <v>1498</v>
      </c>
      <c r="E33" s="124" t="s">
        <v>606</v>
      </c>
      <c r="F33" s="100"/>
      <c r="G33" s="593"/>
      <c r="H33" s="118"/>
      <c r="I33" s="116" t="s">
        <v>1497</v>
      </c>
      <c r="J33" s="595" t="s">
        <v>613</v>
      </c>
      <c r="K33" s="101"/>
      <c r="L33" s="102"/>
      <c r="M33" s="112"/>
      <c r="N33" s="122"/>
      <c r="O33" s="116" t="s">
        <v>1571</v>
      </c>
      <c r="P33" s="186" t="s">
        <v>755</v>
      </c>
      <c r="Q33" s="114"/>
      <c r="R33" s="614"/>
      <c r="S33" s="141" t="s">
        <v>749</v>
      </c>
      <c r="T33" s="110"/>
      <c r="U33" s="594"/>
      <c r="V33" s="101"/>
    </row>
    <row r="34" spans="1:22" ht="14.25" thickBot="1">
      <c r="A34" s="102"/>
      <c r="B34" s="97"/>
      <c r="C34" s="136"/>
      <c r="D34" s="137"/>
      <c r="E34" s="125" t="s">
        <v>1496</v>
      </c>
      <c r="F34" s="100"/>
      <c r="G34" s="593"/>
      <c r="H34" s="118"/>
      <c r="I34" s="116" t="s">
        <v>1495</v>
      </c>
      <c r="J34" s="595" t="s">
        <v>614</v>
      </c>
      <c r="K34" s="101"/>
      <c r="L34" s="102"/>
      <c r="M34" s="112"/>
      <c r="N34" s="118"/>
      <c r="O34" s="116" t="s">
        <v>780</v>
      </c>
      <c r="P34" s="128" t="s">
        <v>756</v>
      </c>
      <c r="Q34" s="114"/>
      <c r="R34" s="614"/>
      <c r="S34" s="115"/>
      <c r="T34" s="148" t="s">
        <v>1570</v>
      </c>
      <c r="U34" s="616" t="s">
        <v>751</v>
      </c>
      <c r="V34" s="101"/>
    </row>
    <row r="35" spans="1:22" ht="14.25">
      <c r="A35" s="102"/>
      <c r="B35" s="107" t="s">
        <v>611</v>
      </c>
      <c r="C35" s="108"/>
      <c r="D35" s="138"/>
      <c r="E35" s="106"/>
      <c r="F35" s="100"/>
      <c r="G35" s="593"/>
      <c r="H35" s="118"/>
      <c r="I35" s="116" t="s">
        <v>1494</v>
      </c>
      <c r="J35" s="595" t="s">
        <v>617</v>
      </c>
      <c r="K35" s="101"/>
      <c r="L35" s="102"/>
      <c r="M35" s="112"/>
      <c r="N35" s="118"/>
      <c r="O35" s="116" t="s">
        <v>783</v>
      </c>
      <c r="P35" s="128" t="s">
        <v>759</v>
      </c>
      <c r="Q35" s="114"/>
      <c r="R35" s="614"/>
      <c r="S35" s="109" t="s">
        <v>753</v>
      </c>
      <c r="T35" s="110"/>
      <c r="U35" s="597"/>
      <c r="V35" s="101"/>
    </row>
    <row r="36" spans="1:22">
      <c r="A36" s="102"/>
      <c r="B36" s="96"/>
      <c r="C36" s="109" t="s">
        <v>1493</v>
      </c>
      <c r="D36" s="139"/>
      <c r="E36" s="113"/>
      <c r="F36" s="100"/>
      <c r="G36" s="593"/>
      <c r="H36" s="118"/>
      <c r="I36" s="116" t="s">
        <v>635</v>
      </c>
      <c r="J36" s="595" t="s">
        <v>620</v>
      </c>
      <c r="K36" s="101"/>
      <c r="L36" s="102"/>
      <c r="M36" s="112"/>
      <c r="N36" s="118"/>
      <c r="O36" s="116" t="s">
        <v>786</v>
      </c>
      <c r="P36" s="128" t="s">
        <v>762</v>
      </c>
      <c r="Q36" s="114"/>
      <c r="R36" s="614"/>
      <c r="S36" s="118"/>
      <c r="T36" s="116" t="s">
        <v>1569</v>
      </c>
      <c r="U36" s="595" t="s">
        <v>1568</v>
      </c>
      <c r="V36" s="101"/>
    </row>
    <row r="37" spans="1:22">
      <c r="A37" s="102"/>
      <c r="B37" s="112"/>
      <c r="C37" s="118"/>
      <c r="D37" s="116" t="s">
        <v>1492</v>
      </c>
      <c r="E37" s="119" t="s">
        <v>615</v>
      </c>
      <c r="F37" s="100"/>
      <c r="G37" s="593"/>
      <c r="H37" s="118"/>
      <c r="I37" s="116" t="s">
        <v>637</v>
      </c>
      <c r="J37" s="595" t="s">
        <v>623</v>
      </c>
      <c r="K37" s="101"/>
      <c r="L37" s="102"/>
      <c r="M37" s="112"/>
      <c r="N37" s="118"/>
      <c r="O37" s="116" t="s">
        <v>789</v>
      </c>
      <c r="P37" s="128" t="s">
        <v>765</v>
      </c>
      <c r="Q37" s="114"/>
      <c r="R37" s="614"/>
      <c r="S37" s="118"/>
      <c r="T37" s="116" t="s">
        <v>1567</v>
      </c>
      <c r="U37" s="595" t="s">
        <v>1566</v>
      </c>
      <c r="V37" s="101"/>
    </row>
    <row r="38" spans="1:22">
      <c r="A38" s="102"/>
      <c r="B38" s="112"/>
      <c r="C38" s="118"/>
      <c r="D38" s="116" t="s">
        <v>1491</v>
      </c>
      <c r="E38" s="119" t="s">
        <v>618</v>
      </c>
      <c r="F38" s="100"/>
      <c r="G38" s="593"/>
      <c r="H38" s="115"/>
      <c r="I38" s="116" t="s">
        <v>639</v>
      </c>
      <c r="J38" s="595" t="s">
        <v>626</v>
      </c>
      <c r="K38" s="101"/>
      <c r="L38" s="102"/>
      <c r="M38" s="112"/>
      <c r="N38" s="118"/>
      <c r="O38" s="116" t="s">
        <v>1565</v>
      </c>
      <c r="P38" s="128" t="s">
        <v>768</v>
      </c>
      <c r="Q38" s="114"/>
      <c r="R38" s="614"/>
      <c r="S38" s="118"/>
      <c r="T38" s="116" t="s">
        <v>1564</v>
      </c>
      <c r="U38" s="595" t="s">
        <v>757</v>
      </c>
      <c r="V38" s="101"/>
    </row>
    <row r="39" spans="1:22">
      <c r="A39" s="102"/>
      <c r="B39" s="112"/>
      <c r="C39" s="118"/>
      <c r="D39" s="116" t="s">
        <v>1490</v>
      </c>
      <c r="E39" s="119" t="s">
        <v>621</v>
      </c>
      <c r="F39" s="100"/>
      <c r="G39" s="596"/>
      <c r="H39" s="109" t="s">
        <v>628</v>
      </c>
      <c r="I39" s="110"/>
      <c r="J39" s="597"/>
      <c r="K39" s="101"/>
      <c r="L39" s="102"/>
      <c r="M39" s="112"/>
      <c r="N39" s="118"/>
      <c r="O39" s="116" t="s">
        <v>1563</v>
      </c>
      <c r="P39" s="128" t="s">
        <v>771</v>
      </c>
      <c r="Q39" s="114"/>
      <c r="R39" s="614"/>
      <c r="S39" s="118"/>
      <c r="T39" s="116" t="s">
        <v>1562</v>
      </c>
      <c r="U39" s="616" t="s">
        <v>760</v>
      </c>
      <c r="V39" s="101"/>
    </row>
    <row r="40" spans="1:22">
      <c r="A40" s="102"/>
      <c r="B40" s="112"/>
      <c r="C40" s="118"/>
      <c r="D40" s="116" t="s">
        <v>1489</v>
      </c>
      <c r="E40" s="119" t="s">
        <v>624</v>
      </c>
      <c r="F40" s="100"/>
      <c r="G40" s="437"/>
      <c r="H40" s="118"/>
      <c r="I40" s="581" t="s">
        <v>1488</v>
      </c>
      <c r="J40" s="598" t="s">
        <v>1378</v>
      </c>
      <c r="K40" s="101"/>
      <c r="L40" s="102"/>
      <c r="M40" s="112"/>
      <c r="N40" s="118"/>
      <c r="O40" s="116" t="s">
        <v>796</v>
      </c>
      <c r="P40" s="128" t="s">
        <v>773</v>
      </c>
      <c r="Q40" s="114"/>
      <c r="R40" s="614"/>
      <c r="S40" s="115"/>
      <c r="T40" s="116" t="s">
        <v>1561</v>
      </c>
      <c r="U40" s="595" t="s">
        <v>763</v>
      </c>
      <c r="V40" s="101"/>
    </row>
    <row r="41" spans="1:22">
      <c r="A41" s="102"/>
      <c r="B41" s="112"/>
      <c r="C41" s="115"/>
      <c r="D41" s="116" t="s">
        <v>1487</v>
      </c>
      <c r="E41" s="119" t="s">
        <v>627</v>
      </c>
      <c r="F41" s="100"/>
      <c r="G41" s="596"/>
      <c r="H41" s="115"/>
      <c r="I41" s="581" t="s">
        <v>642</v>
      </c>
      <c r="J41" s="598" t="s">
        <v>1377</v>
      </c>
      <c r="K41" s="101"/>
      <c r="L41" s="102"/>
      <c r="M41" s="112"/>
      <c r="N41" s="118"/>
      <c r="O41" s="116" t="s">
        <v>799</v>
      </c>
      <c r="P41" s="128" t="s">
        <v>776</v>
      </c>
      <c r="Q41" s="114"/>
      <c r="R41" s="614"/>
      <c r="S41" s="141" t="s">
        <v>766</v>
      </c>
      <c r="T41" s="110"/>
      <c r="U41" s="594"/>
      <c r="V41" s="101"/>
    </row>
    <row r="42" spans="1:22">
      <c r="A42" s="102"/>
      <c r="B42" s="96"/>
      <c r="C42" s="109" t="s">
        <v>629</v>
      </c>
      <c r="D42" s="140"/>
      <c r="E42" s="113"/>
      <c r="F42" s="100"/>
      <c r="G42" s="593"/>
      <c r="H42" s="141" t="s">
        <v>630</v>
      </c>
      <c r="I42" s="110"/>
      <c r="J42" s="594"/>
      <c r="K42" s="101"/>
      <c r="L42" s="102"/>
      <c r="M42" s="112"/>
      <c r="N42" s="118"/>
      <c r="O42" s="116" t="s">
        <v>802</v>
      </c>
      <c r="P42" s="128" t="s">
        <v>778</v>
      </c>
      <c r="Q42" s="114"/>
      <c r="R42" s="614"/>
      <c r="S42" s="115"/>
      <c r="T42" s="116" t="s">
        <v>1560</v>
      </c>
      <c r="U42" s="618" t="s">
        <v>769</v>
      </c>
      <c r="V42" s="101"/>
    </row>
    <row r="43" spans="1:22">
      <c r="A43" s="102"/>
      <c r="B43" s="112"/>
      <c r="C43" s="122"/>
      <c r="D43" s="123" t="s">
        <v>1486</v>
      </c>
      <c r="E43" s="124" t="s">
        <v>1485</v>
      </c>
      <c r="F43" s="100"/>
      <c r="G43" s="593"/>
      <c r="H43" s="118"/>
      <c r="I43" s="116" t="s">
        <v>1484</v>
      </c>
      <c r="J43" s="599" t="s">
        <v>631</v>
      </c>
      <c r="K43" s="101"/>
      <c r="L43" s="102"/>
      <c r="M43" s="112"/>
      <c r="N43" s="118"/>
      <c r="O43" s="116" t="s">
        <v>804</v>
      </c>
      <c r="P43" s="128" t="s">
        <v>781</v>
      </c>
      <c r="Q43" s="114"/>
      <c r="R43" s="614"/>
      <c r="S43" s="141" t="s">
        <v>772</v>
      </c>
      <c r="T43" s="187"/>
      <c r="U43" s="594"/>
      <c r="V43" s="101"/>
    </row>
    <row r="44" spans="1:22" ht="14.25" thickBot="1">
      <c r="A44" s="102"/>
      <c r="B44" s="112"/>
      <c r="C44" s="130"/>
      <c r="D44" s="137"/>
      <c r="E44" s="125" t="s">
        <v>1483</v>
      </c>
      <c r="F44" s="100"/>
      <c r="G44" s="593"/>
      <c r="H44" s="118"/>
      <c r="I44" s="116" t="s">
        <v>647</v>
      </c>
      <c r="J44" s="599" t="s">
        <v>633</v>
      </c>
      <c r="K44" s="101"/>
      <c r="L44" s="102"/>
      <c r="M44" s="112"/>
      <c r="N44" s="118"/>
      <c r="O44" s="116" t="s">
        <v>807</v>
      </c>
      <c r="P44" s="128" t="s">
        <v>784</v>
      </c>
      <c r="Q44" s="114"/>
      <c r="R44" s="614"/>
      <c r="S44" s="118"/>
      <c r="T44" s="116" t="s">
        <v>1559</v>
      </c>
      <c r="U44" s="616" t="s">
        <v>774</v>
      </c>
      <c r="V44" s="101"/>
    </row>
    <row r="45" spans="1:22" ht="14.25">
      <c r="A45" s="102"/>
      <c r="B45" s="103" t="s">
        <v>632</v>
      </c>
      <c r="C45" s="142"/>
      <c r="D45" s="138"/>
      <c r="E45" s="106"/>
      <c r="F45" s="100"/>
      <c r="G45" s="593"/>
      <c r="H45" s="118"/>
      <c r="I45" s="116" t="s">
        <v>650</v>
      </c>
      <c r="J45" s="599" t="s">
        <v>636</v>
      </c>
      <c r="K45" s="101"/>
      <c r="L45" s="102"/>
      <c r="M45" s="112"/>
      <c r="N45" s="118"/>
      <c r="O45" s="116" t="s">
        <v>810</v>
      </c>
      <c r="P45" s="128" t="s">
        <v>787</v>
      </c>
      <c r="Q45" s="114"/>
      <c r="R45" s="614"/>
      <c r="S45" s="118"/>
      <c r="T45" s="116" t="s">
        <v>1558</v>
      </c>
      <c r="U45" s="616" t="s">
        <v>777</v>
      </c>
      <c r="V45" s="101"/>
    </row>
    <row r="46" spans="1:22" ht="14.25">
      <c r="A46" s="102"/>
      <c r="B46" s="143"/>
      <c r="C46" s="144" t="s">
        <v>634</v>
      </c>
      <c r="D46" s="145"/>
      <c r="E46" s="146"/>
      <c r="F46" s="100"/>
      <c r="G46" s="593"/>
      <c r="H46" s="118"/>
      <c r="I46" s="116" t="s">
        <v>653</v>
      </c>
      <c r="J46" s="599" t="s">
        <v>638</v>
      </c>
      <c r="K46" s="101"/>
      <c r="L46" s="102"/>
      <c r="M46" s="112"/>
      <c r="N46" s="115"/>
      <c r="O46" s="116" t="s">
        <v>813</v>
      </c>
      <c r="P46" s="128" t="s">
        <v>790</v>
      </c>
      <c r="Q46" s="114"/>
      <c r="R46" s="614"/>
      <c r="S46" s="118"/>
      <c r="T46" s="116" t="s">
        <v>1557</v>
      </c>
      <c r="U46" s="616" t="s">
        <v>779</v>
      </c>
      <c r="V46" s="101"/>
    </row>
    <row r="47" spans="1:22" ht="13.5" customHeight="1">
      <c r="A47" s="102"/>
      <c r="B47" s="112"/>
      <c r="C47" s="122"/>
      <c r="D47" s="581" t="s">
        <v>1482</v>
      </c>
      <c r="E47" s="584" t="s">
        <v>1373</v>
      </c>
      <c r="F47" s="100"/>
      <c r="G47" s="593"/>
      <c r="H47" s="118"/>
      <c r="I47" s="116" t="s">
        <v>656</v>
      </c>
      <c r="J47" s="599" t="s">
        <v>640</v>
      </c>
      <c r="K47" s="101"/>
      <c r="L47" s="102"/>
      <c r="M47" s="112"/>
      <c r="N47" s="109" t="s">
        <v>792</v>
      </c>
      <c r="O47" s="182"/>
      <c r="P47" s="113"/>
      <c r="Q47" s="114"/>
      <c r="R47" s="617"/>
      <c r="S47" s="118"/>
      <c r="T47" s="116" t="s">
        <v>1556</v>
      </c>
      <c r="U47" s="595" t="s">
        <v>782</v>
      </c>
      <c r="V47" s="101"/>
    </row>
    <row r="48" spans="1:22">
      <c r="A48" s="102"/>
      <c r="B48" s="112"/>
      <c r="C48" s="122"/>
      <c r="D48" s="581" t="s">
        <v>1481</v>
      </c>
      <c r="E48" s="584" t="s">
        <v>1374</v>
      </c>
      <c r="F48" s="100"/>
      <c r="G48" s="593"/>
      <c r="H48" s="118"/>
      <c r="I48" s="116" t="s">
        <v>658</v>
      </c>
      <c r="J48" s="599" t="s">
        <v>641</v>
      </c>
      <c r="K48" s="101"/>
      <c r="L48" s="102"/>
      <c r="M48" s="112"/>
      <c r="N48" s="118"/>
      <c r="O48" s="116" t="s">
        <v>1555</v>
      </c>
      <c r="P48" s="189" t="s">
        <v>1554</v>
      </c>
      <c r="Q48" s="114"/>
      <c r="R48" s="614"/>
      <c r="S48" s="118"/>
      <c r="T48" s="116" t="s">
        <v>1553</v>
      </c>
      <c r="U48" s="595" t="s">
        <v>785</v>
      </c>
      <c r="V48" s="101"/>
    </row>
    <row r="49" spans="1:22">
      <c r="A49" s="102"/>
      <c r="B49" s="112"/>
      <c r="C49" s="122"/>
      <c r="D49" s="581" t="s">
        <v>1480</v>
      </c>
      <c r="E49" s="584" t="s">
        <v>1375</v>
      </c>
      <c r="F49" s="100"/>
      <c r="G49" s="593"/>
      <c r="H49" s="122"/>
      <c r="I49" s="116" t="s">
        <v>1479</v>
      </c>
      <c r="J49" s="599" t="s">
        <v>643</v>
      </c>
      <c r="K49" s="101"/>
      <c r="L49" s="102"/>
      <c r="M49" s="112"/>
      <c r="N49" s="118"/>
      <c r="O49" s="116" t="s">
        <v>818</v>
      </c>
      <c r="P49" s="189" t="s">
        <v>795</v>
      </c>
      <c r="Q49" s="114"/>
      <c r="R49" s="614"/>
      <c r="S49" s="115"/>
      <c r="T49" s="116" t="s">
        <v>1552</v>
      </c>
      <c r="U49" s="595" t="s">
        <v>788</v>
      </c>
      <c r="V49" s="101"/>
    </row>
    <row r="50" spans="1:22">
      <c r="A50" s="102"/>
      <c r="B50" s="112"/>
      <c r="C50" s="122"/>
      <c r="D50" s="581" t="s">
        <v>1478</v>
      </c>
      <c r="E50" s="584" t="s">
        <v>1376</v>
      </c>
      <c r="F50" s="100"/>
      <c r="G50" s="593"/>
      <c r="H50" s="122"/>
      <c r="I50" s="116" t="s">
        <v>1477</v>
      </c>
      <c r="J50" s="599" t="s">
        <v>645</v>
      </c>
      <c r="K50" s="101"/>
      <c r="L50" s="102"/>
      <c r="M50" s="121"/>
      <c r="N50" s="118"/>
      <c r="O50" s="116" t="s">
        <v>821</v>
      </c>
      <c r="P50" s="128" t="s">
        <v>797</v>
      </c>
      <c r="Q50" s="114"/>
      <c r="R50" s="614"/>
      <c r="S50" s="109" t="s">
        <v>791</v>
      </c>
      <c r="T50" s="187"/>
      <c r="U50" s="597"/>
      <c r="V50" s="101"/>
    </row>
    <row r="51" spans="1:22">
      <c r="A51" s="102"/>
      <c r="B51" s="112"/>
      <c r="C51" s="122"/>
      <c r="D51" s="585" t="s">
        <v>1476</v>
      </c>
      <c r="E51" s="586" t="s">
        <v>1475</v>
      </c>
      <c r="F51" s="100"/>
      <c r="G51" s="593"/>
      <c r="H51" s="122"/>
      <c r="I51" s="116" t="s">
        <v>1474</v>
      </c>
      <c r="J51" s="599" t="s">
        <v>648</v>
      </c>
      <c r="K51" s="101"/>
      <c r="L51" s="102"/>
      <c r="M51" s="121"/>
      <c r="N51" s="118"/>
      <c r="O51" s="116" t="s">
        <v>824</v>
      </c>
      <c r="P51" s="128" t="s">
        <v>800</v>
      </c>
      <c r="Q51" s="114"/>
      <c r="R51" s="614"/>
      <c r="S51" s="118"/>
      <c r="T51" s="188">
        <v>206</v>
      </c>
      <c r="U51" s="595" t="s">
        <v>793</v>
      </c>
      <c r="V51" s="101"/>
    </row>
    <row r="52" spans="1:22">
      <c r="A52" s="102"/>
      <c r="B52" s="112"/>
      <c r="C52" s="122"/>
      <c r="D52" s="587"/>
      <c r="E52" s="588" t="s">
        <v>1473</v>
      </c>
      <c r="F52" s="100"/>
      <c r="G52" s="593"/>
      <c r="H52" s="122"/>
      <c r="I52" s="116" t="s">
        <v>1472</v>
      </c>
      <c r="J52" s="599" t="s">
        <v>651</v>
      </c>
      <c r="K52" s="101"/>
      <c r="L52" s="102"/>
      <c r="M52" s="112"/>
      <c r="N52" s="118"/>
      <c r="O52" s="116" t="s">
        <v>827</v>
      </c>
      <c r="P52" s="128" t="s">
        <v>1551</v>
      </c>
      <c r="Q52" s="114"/>
      <c r="R52" s="614"/>
      <c r="S52" s="118"/>
      <c r="T52" s="188">
        <v>207</v>
      </c>
      <c r="U52" s="595" t="s">
        <v>794</v>
      </c>
      <c r="V52" s="101"/>
    </row>
    <row r="53" spans="1:22">
      <c r="A53" s="102"/>
      <c r="B53" s="112"/>
      <c r="C53" s="122"/>
      <c r="D53" s="585" t="s">
        <v>1471</v>
      </c>
      <c r="E53" s="589" t="s">
        <v>644</v>
      </c>
      <c r="F53" s="100"/>
      <c r="G53" s="593"/>
      <c r="H53" s="122"/>
      <c r="I53" s="116" t="s">
        <v>1470</v>
      </c>
      <c r="J53" s="599" t="s">
        <v>654</v>
      </c>
      <c r="K53" s="101"/>
      <c r="L53" s="102"/>
      <c r="M53" s="112"/>
      <c r="N53" s="118"/>
      <c r="O53" s="116" t="s">
        <v>829</v>
      </c>
      <c r="P53" s="128" t="s">
        <v>805</v>
      </c>
      <c r="Q53" s="114"/>
      <c r="R53" s="617"/>
      <c r="S53" s="118"/>
      <c r="T53" s="188">
        <v>208</v>
      </c>
      <c r="U53" s="595" t="s">
        <v>1550</v>
      </c>
      <c r="V53" s="101"/>
    </row>
    <row r="54" spans="1:22">
      <c r="A54" s="102"/>
      <c r="B54" s="112"/>
      <c r="C54" s="122"/>
      <c r="D54" s="123" t="s">
        <v>1469</v>
      </c>
      <c r="E54" s="120" t="s">
        <v>646</v>
      </c>
      <c r="F54" s="100"/>
      <c r="G54" s="593"/>
      <c r="H54" s="122"/>
      <c r="I54" s="116" t="s">
        <v>1468</v>
      </c>
      <c r="J54" s="599" t="s">
        <v>657</v>
      </c>
      <c r="K54" s="101"/>
      <c r="L54" s="102"/>
      <c r="M54" s="112"/>
      <c r="N54" s="118"/>
      <c r="O54" s="116" t="s">
        <v>831</v>
      </c>
      <c r="P54" s="128" t="s">
        <v>808</v>
      </c>
      <c r="Q54" s="114"/>
      <c r="R54" s="614"/>
      <c r="S54" s="118"/>
      <c r="T54" s="188">
        <v>209</v>
      </c>
      <c r="U54" s="595" t="s">
        <v>798</v>
      </c>
      <c r="V54" s="101"/>
    </row>
    <row r="55" spans="1:22">
      <c r="A55" s="102"/>
      <c r="B55" s="112"/>
      <c r="C55" s="122"/>
      <c r="D55" s="123" t="s">
        <v>666</v>
      </c>
      <c r="E55" s="120" t="s">
        <v>649</v>
      </c>
      <c r="F55" s="100"/>
      <c r="G55" s="596"/>
      <c r="H55" s="115"/>
      <c r="I55" s="116" t="s">
        <v>688</v>
      </c>
      <c r="J55" s="599" t="s">
        <v>659</v>
      </c>
      <c r="K55" s="101"/>
      <c r="L55" s="102"/>
      <c r="M55" s="112"/>
      <c r="N55" s="118"/>
      <c r="O55" s="116" t="s">
        <v>834</v>
      </c>
      <c r="P55" s="128" t="s">
        <v>811</v>
      </c>
      <c r="Q55" s="114"/>
      <c r="R55" s="614"/>
      <c r="S55" s="118"/>
      <c r="T55" s="188">
        <v>210</v>
      </c>
      <c r="U55" s="595" t="s">
        <v>801</v>
      </c>
      <c r="V55" s="101"/>
    </row>
    <row r="56" spans="1:22">
      <c r="A56" s="102"/>
      <c r="B56" s="112"/>
      <c r="C56" s="115"/>
      <c r="D56" s="123" t="s">
        <v>668</v>
      </c>
      <c r="E56" s="120" t="s">
        <v>652</v>
      </c>
      <c r="F56" s="100"/>
      <c r="G56" s="593"/>
      <c r="H56" s="109" t="s">
        <v>661</v>
      </c>
      <c r="I56" s="110"/>
      <c r="J56" s="600"/>
      <c r="K56" s="101"/>
      <c r="L56" s="102"/>
      <c r="M56" s="112"/>
      <c r="N56" s="118"/>
      <c r="O56" s="116" t="s">
        <v>835</v>
      </c>
      <c r="P56" s="128" t="s">
        <v>814</v>
      </c>
      <c r="Q56" s="114"/>
      <c r="R56" s="614"/>
      <c r="S56" s="109" t="s">
        <v>803</v>
      </c>
      <c r="T56" s="190"/>
      <c r="U56" s="621"/>
      <c r="V56" s="101"/>
    </row>
    <row r="57" spans="1:22">
      <c r="A57" s="102"/>
      <c r="B57" s="112"/>
      <c r="C57" s="149" t="s">
        <v>655</v>
      </c>
      <c r="D57" s="150"/>
      <c r="E57" s="113"/>
      <c r="F57" s="100"/>
      <c r="G57" s="593"/>
      <c r="H57" s="122"/>
      <c r="I57" s="123" t="s">
        <v>1467</v>
      </c>
      <c r="J57" s="601" t="s">
        <v>1466</v>
      </c>
      <c r="K57" s="101"/>
      <c r="L57" s="102"/>
      <c r="M57" s="112"/>
      <c r="N57" s="118"/>
      <c r="O57" s="116" t="s">
        <v>836</v>
      </c>
      <c r="P57" s="128" t="s">
        <v>816</v>
      </c>
      <c r="Q57" s="184"/>
      <c r="R57" s="614"/>
      <c r="S57" s="118"/>
      <c r="T57" s="188">
        <v>211</v>
      </c>
      <c r="U57" s="595" t="s">
        <v>806</v>
      </c>
      <c r="V57" s="101"/>
    </row>
    <row r="58" spans="1:22" ht="13.5" customHeight="1">
      <c r="A58" s="102"/>
      <c r="B58" s="112"/>
      <c r="C58" s="122"/>
      <c r="D58" s="581" t="s">
        <v>1465</v>
      </c>
      <c r="E58" s="589" t="s">
        <v>1464</v>
      </c>
      <c r="F58" s="100"/>
      <c r="G58" s="596"/>
      <c r="H58" s="109" t="s">
        <v>664</v>
      </c>
      <c r="I58" s="110"/>
      <c r="J58" s="594"/>
      <c r="K58" s="101"/>
      <c r="L58" s="102"/>
      <c r="M58" s="112"/>
      <c r="N58" s="118"/>
      <c r="O58" s="116" t="s">
        <v>839</v>
      </c>
      <c r="P58" s="128" t="s">
        <v>819</v>
      </c>
      <c r="Q58" s="184"/>
      <c r="R58" s="617"/>
      <c r="S58" s="118"/>
      <c r="T58" s="188">
        <v>212</v>
      </c>
      <c r="U58" s="595" t="s">
        <v>809</v>
      </c>
      <c r="V58" s="101"/>
    </row>
    <row r="59" spans="1:22" ht="14.25" customHeight="1" thickBot="1">
      <c r="A59" s="102"/>
      <c r="B59" s="112"/>
      <c r="C59" s="130"/>
      <c r="D59" s="581" t="s">
        <v>1463</v>
      </c>
      <c r="E59" s="589" t="s">
        <v>1462</v>
      </c>
      <c r="F59" s="100"/>
      <c r="G59" s="593"/>
      <c r="H59" s="118"/>
      <c r="I59" s="581" t="s">
        <v>1461</v>
      </c>
      <c r="J59" s="602" t="s">
        <v>1379</v>
      </c>
      <c r="K59" s="101"/>
      <c r="L59" s="102"/>
      <c r="M59" s="112"/>
      <c r="N59" s="118"/>
      <c r="O59" s="116" t="s">
        <v>841</v>
      </c>
      <c r="P59" s="128" t="s">
        <v>822</v>
      </c>
      <c r="Q59" s="114"/>
      <c r="R59" s="617"/>
      <c r="S59" s="118"/>
      <c r="T59" s="191">
        <v>213</v>
      </c>
      <c r="U59" s="622" t="s">
        <v>812</v>
      </c>
      <c r="V59" s="101"/>
    </row>
    <row r="60" spans="1:22" ht="14.25">
      <c r="A60" s="102"/>
      <c r="B60" s="439" t="s">
        <v>660</v>
      </c>
      <c r="C60" s="108"/>
      <c r="D60" s="138"/>
      <c r="E60" s="151"/>
      <c r="F60" s="100"/>
      <c r="G60" s="593"/>
      <c r="H60" s="118"/>
      <c r="I60" s="581" t="s">
        <v>698</v>
      </c>
      <c r="J60" s="602" t="s">
        <v>1460</v>
      </c>
      <c r="K60" s="101"/>
      <c r="L60" s="102"/>
      <c r="M60" s="112"/>
      <c r="N60" s="118"/>
      <c r="O60" s="116" t="s">
        <v>1549</v>
      </c>
      <c r="P60" s="128" t="s">
        <v>825</v>
      </c>
      <c r="Q60" s="114"/>
      <c r="R60" s="614"/>
      <c r="S60" s="118"/>
      <c r="T60" s="192"/>
      <c r="U60" s="623" t="s">
        <v>815</v>
      </c>
      <c r="V60" s="101"/>
    </row>
    <row r="61" spans="1:22">
      <c r="A61" s="102"/>
      <c r="B61" s="438"/>
      <c r="C61" s="109" t="s">
        <v>662</v>
      </c>
      <c r="D61" s="110"/>
      <c r="E61" s="113"/>
      <c r="F61" s="100"/>
      <c r="G61" s="596"/>
      <c r="H61" s="118"/>
      <c r="I61" s="581" t="s">
        <v>702</v>
      </c>
      <c r="J61" s="602" t="s">
        <v>1459</v>
      </c>
      <c r="K61" s="101"/>
      <c r="L61" s="102"/>
      <c r="M61" s="112"/>
      <c r="N61" s="118"/>
      <c r="O61" s="116" t="s">
        <v>1548</v>
      </c>
      <c r="P61" s="128" t="s">
        <v>828</v>
      </c>
      <c r="Q61" s="114"/>
      <c r="R61" s="614"/>
      <c r="S61" s="115"/>
      <c r="T61" s="188">
        <v>214</v>
      </c>
      <c r="U61" s="595" t="s">
        <v>817</v>
      </c>
      <c r="V61" s="101"/>
    </row>
    <row r="62" spans="1:22">
      <c r="A62" s="102"/>
      <c r="B62" s="437"/>
      <c r="C62" s="118"/>
      <c r="D62" s="116" t="s">
        <v>1458</v>
      </c>
      <c r="E62" s="119" t="s">
        <v>663</v>
      </c>
      <c r="F62" s="100"/>
      <c r="G62" s="596"/>
      <c r="H62" s="109" t="s">
        <v>670</v>
      </c>
      <c r="I62" s="110"/>
      <c r="J62" s="597"/>
      <c r="K62" s="101"/>
      <c r="L62" s="102"/>
      <c r="M62" s="112"/>
      <c r="N62" s="118"/>
      <c r="O62" s="116" t="s">
        <v>845</v>
      </c>
      <c r="P62" s="128" t="s">
        <v>830</v>
      </c>
      <c r="Q62" s="114"/>
      <c r="R62" s="614"/>
      <c r="S62" s="109" t="s">
        <v>820</v>
      </c>
      <c r="T62" s="187"/>
      <c r="U62" s="597"/>
      <c r="V62" s="101"/>
    </row>
    <row r="63" spans="1:22">
      <c r="A63" s="102"/>
      <c r="B63" s="112"/>
      <c r="C63" s="118"/>
      <c r="D63" s="116" t="s">
        <v>676</v>
      </c>
      <c r="E63" s="119" t="s">
        <v>665</v>
      </c>
      <c r="F63" s="100"/>
      <c r="G63" s="596"/>
      <c r="H63" s="152"/>
      <c r="I63" s="116" t="s">
        <v>1457</v>
      </c>
      <c r="J63" s="595" t="s">
        <v>672</v>
      </c>
      <c r="K63" s="101"/>
      <c r="L63" s="102"/>
      <c r="M63" s="112"/>
      <c r="N63" s="118"/>
      <c r="O63" s="116" t="s">
        <v>846</v>
      </c>
      <c r="P63" s="128" t="s">
        <v>832</v>
      </c>
      <c r="Q63" s="114"/>
      <c r="R63" s="614"/>
      <c r="S63" s="118"/>
      <c r="T63" s="188">
        <v>215</v>
      </c>
      <c r="U63" s="595" t="s">
        <v>823</v>
      </c>
      <c r="V63" s="101"/>
    </row>
    <row r="64" spans="1:22">
      <c r="A64" s="102"/>
      <c r="B64" s="112"/>
      <c r="C64" s="118"/>
      <c r="D64" s="116" t="s">
        <v>678</v>
      </c>
      <c r="E64" s="119" t="s">
        <v>667</v>
      </c>
      <c r="F64" s="100"/>
      <c r="G64" s="603"/>
      <c r="H64" s="141" t="s">
        <v>674</v>
      </c>
      <c r="I64" s="153"/>
      <c r="J64" s="604"/>
      <c r="K64" s="101"/>
      <c r="L64" s="102"/>
      <c r="M64" s="112"/>
      <c r="N64" s="118"/>
      <c r="O64" s="116" t="s">
        <v>847</v>
      </c>
      <c r="P64" s="128" t="s">
        <v>1547</v>
      </c>
      <c r="Q64" s="114"/>
      <c r="R64" s="617"/>
      <c r="S64" s="118"/>
      <c r="T64" s="188">
        <v>216</v>
      </c>
      <c r="U64" s="595" t="s">
        <v>826</v>
      </c>
      <c r="V64" s="101"/>
    </row>
    <row r="65" spans="1:22" ht="14.25" thickBot="1">
      <c r="A65" s="102"/>
      <c r="B65" s="112"/>
      <c r="C65" s="118"/>
      <c r="D65" s="116" t="s">
        <v>1456</v>
      </c>
      <c r="E65" s="119" t="s">
        <v>669</v>
      </c>
      <c r="F65" s="100"/>
      <c r="G65" s="605"/>
      <c r="H65" s="606"/>
      <c r="I65" s="607" t="s">
        <v>1455</v>
      </c>
      <c r="J65" s="608" t="s">
        <v>674</v>
      </c>
      <c r="K65" s="101"/>
      <c r="L65" s="102"/>
      <c r="M65" s="112"/>
      <c r="N65" s="118"/>
      <c r="O65" s="116" t="s">
        <v>848</v>
      </c>
      <c r="P65" s="128" t="s">
        <v>1546</v>
      </c>
      <c r="Q65" s="114"/>
      <c r="R65" s="614"/>
      <c r="S65" s="122"/>
      <c r="T65" s="191">
        <v>217</v>
      </c>
      <c r="U65" s="622" t="s">
        <v>1545</v>
      </c>
      <c r="V65" s="101"/>
    </row>
    <row r="66" spans="1:22">
      <c r="A66" s="102"/>
      <c r="B66" s="112"/>
      <c r="C66" s="118"/>
      <c r="D66" s="116" t="s">
        <v>1454</v>
      </c>
      <c r="E66" s="119" t="s">
        <v>671</v>
      </c>
      <c r="F66" s="100"/>
      <c r="G66" s="164"/>
      <c r="H66" s="96"/>
      <c r="I66" s="154"/>
      <c r="J66" s="96"/>
      <c r="K66" s="101"/>
      <c r="L66" s="195"/>
      <c r="M66" s="157"/>
      <c r="N66" s="193"/>
      <c r="O66" s="116" t="s">
        <v>850</v>
      </c>
      <c r="P66" s="128" t="s">
        <v>837</v>
      </c>
      <c r="Q66" s="196"/>
      <c r="R66" s="614"/>
      <c r="S66" s="118"/>
      <c r="T66" s="192"/>
      <c r="U66" s="620" t="s">
        <v>1544</v>
      </c>
      <c r="V66" s="169"/>
    </row>
    <row r="67" spans="1:22">
      <c r="A67" s="102"/>
      <c r="B67" s="112"/>
      <c r="C67" s="118"/>
      <c r="D67" s="116" t="s">
        <v>543</v>
      </c>
      <c r="E67" s="119" t="s">
        <v>673</v>
      </c>
      <c r="F67" s="100"/>
      <c r="H67" s="112"/>
      <c r="I67" s="154"/>
      <c r="J67" s="96"/>
      <c r="K67" s="101"/>
      <c r="L67" s="102"/>
      <c r="M67" s="112"/>
      <c r="N67" s="118"/>
      <c r="O67" s="116" t="s">
        <v>851</v>
      </c>
      <c r="P67" s="194" t="s">
        <v>1543</v>
      </c>
      <c r="Q67" s="114"/>
      <c r="R67" s="624"/>
      <c r="S67" s="109" t="s">
        <v>833</v>
      </c>
      <c r="T67" s="187"/>
      <c r="U67" s="597"/>
      <c r="V67" s="101"/>
    </row>
    <row r="68" spans="1:22">
      <c r="A68" s="102"/>
      <c r="B68" s="112"/>
      <c r="C68" s="118"/>
      <c r="D68" s="116" t="s">
        <v>546</v>
      </c>
      <c r="E68" s="119" t="s">
        <v>675</v>
      </c>
      <c r="F68" s="100"/>
      <c r="G68" s="164"/>
      <c r="H68" s="157"/>
      <c r="I68" s="160"/>
      <c r="J68" s="163"/>
      <c r="K68" s="101"/>
      <c r="L68" s="102"/>
      <c r="M68" s="112"/>
      <c r="N68" s="115"/>
      <c r="O68" s="116" t="s">
        <v>1542</v>
      </c>
      <c r="P68" s="128" t="s">
        <v>842</v>
      </c>
      <c r="Q68" s="114"/>
      <c r="R68" s="385"/>
      <c r="S68" s="118"/>
      <c r="T68" s="191">
        <v>218</v>
      </c>
      <c r="U68" s="619" t="s">
        <v>1541</v>
      </c>
      <c r="V68" s="384"/>
    </row>
    <row r="69" spans="1:22">
      <c r="A69" s="102"/>
      <c r="B69" s="112"/>
      <c r="C69" s="118"/>
      <c r="D69" s="116" t="s">
        <v>549</v>
      </c>
      <c r="E69" s="119" t="s">
        <v>677</v>
      </c>
      <c r="F69" s="166"/>
      <c r="H69" s="164"/>
      <c r="I69" s="167"/>
      <c r="J69" s="168"/>
      <c r="K69" s="169"/>
      <c r="L69" s="102"/>
      <c r="M69" s="112"/>
      <c r="N69" s="109" t="s">
        <v>843</v>
      </c>
      <c r="O69" s="199"/>
      <c r="P69" s="200"/>
      <c r="Q69" s="114"/>
      <c r="R69" s="385"/>
      <c r="S69" s="193"/>
      <c r="T69" s="192"/>
      <c r="U69" s="625" t="s">
        <v>1540</v>
      </c>
      <c r="V69" s="101"/>
    </row>
    <row r="70" spans="1:22" ht="14.25" thickBot="1">
      <c r="B70" s="155"/>
      <c r="C70" s="136"/>
      <c r="D70" s="133" t="s">
        <v>1453</v>
      </c>
      <c r="E70" s="156" t="s">
        <v>679</v>
      </c>
      <c r="F70" s="170"/>
      <c r="H70" s="164"/>
      <c r="I70" s="167"/>
      <c r="J70" s="171"/>
      <c r="L70" s="102"/>
      <c r="M70" s="112"/>
      <c r="N70" s="118"/>
      <c r="O70" s="123" t="s">
        <v>1539</v>
      </c>
      <c r="P70" s="117" t="s">
        <v>1538</v>
      </c>
      <c r="Q70" s="184"/>
      <c r="R70" s="385"/>
      <c r="S70" s="152"/>
      <c r="T70" s="192">
        <v>219</v>
      </c>
      <c r="U70" s="625" t="s">
        <v>838</v>
      </c>
      <c r="V70" s="101"/>
    </row>
    <row r="71" spans="1:22">
      <c r="B71" s="158"/>
      <c r="C71" s="159"/>
      <c r="D71" s="160"/>
      <c r="E71" s="161"/>
      <c r="F71" s="170"/>
      <c r="H71" s="164"/>
      <c r="I71" s="167"/>
      <c r="J71" s="172"/>
      <c r="L71" s="102"/>
      <c r="M71" s="112"/>
      <c r="N71" s="118"/>
      <c r="O71" s="123" t="s">
        <v>690</v>
      </c>
      <c r="P71" s="117" t="s">
        <v>1537</v>
      </c>
      <c r="Q71" s="96"/>
      <c r="R71" s="386"/>
      <c r="S71" s="141" t="s">
        <v>840</v>
      </c>
      <c r="T71" s="197"/>
      <c r="U71" s="626"/>
      <c r="V71" s="204"/>
    </row>
    <row r="72" spans="1:22">
      <c r="F72" s="170"/>
      <c r="H72" s="164"/>
      <c r="I72" s="167"/>
      <c r="J72" s="172"/>
      <c r="L72" s="102"/>
      <c r="M72" s="112"/>
      <c r="N72" s="118"/>
      <c r="O72" s="123" t="s">
        <v>693</v>
      </c>
      <c r="P72" s="117" t="s">
        <v>1536</v>
      </c>
      <c r="Q72" s="96"/>
      <c r="R72" s="387"/>
      <c r="S72" s="388"/>
      <c r="T72" s="634">
        <v>220</v>
      </c>
      <c r="U72" s="635" t="s">
        <v>1384</v>
      </c>
      <c r="V72" s="101"/>
    </row>
    <row r="73" spans="1:22">
      <c r="F73" s="170"/>
      <c r="H73" s="173"/>
      <c r="I73" s="174"/>
      <c r="J73" s="168"/>
      <c r="L73" s="102"/>
      <c r="M73" s="112"/>
      <c r="N73" s="118"/>
      <c r="O73" s="123" t="s">
        <v>696</v>
      </c>
      <c r="P73" s="117" t="s">
        <v>1535</v>
      </c>
      <c r="Q73" s="96"/>
      <c r="R73" s="387"/>
      <c r="S73" s="388"/>
      <c r="T73" s="634">
        <v>221</v>
      </c>
      <c r="U73" s="635" t="s">
        <v>1385</v>
      </c>
      <c r="V73" s="101"/>
    </row>
    <row r="74" spans="1:22">
      <c r="F74" s="170"/>
      <c r="H74" s="173"/>
      <c r="I74" s="175"/>
      <c r="J74" s="176"/>
      <c r="L74" s="102"/>
      <c r="M74" s="112"/>
      <c r="N74" s="205"/>
      <c r="O74" s="123" t="s">
        <v>700</v>
      </c>
      <c r="P74" s="117" t="s">
        <v>1534</v>
      </c>
      <c r="Q74" s="96"/>
      <c r="R74" s="387"/>
      <c r="S74" s="388"/>
      <c r="T74" s="634">
        <v>222</v>
      </c>
      <c r="U74" s="635" t="s">
        <v>1533</v>
      </c>
      <c r="V74" s="101"/>
    </row>
    <row r="75" spans="1:22" ht="14.25" thickBot="1">
      <c r="F75" s="170"/>
      <c r="L75" s="102"/>
      <c r="M75" s="112"/>
      <c r="N75" s="205"/>
      <c r="O75" s="123" t="s">
        <v>704</v>
      </c>
      <c r="P75" s="117" t="s">
        <v>849</v>
      </c>
      <c r="Q75" s="96"/>
      <c r="R75" s="627"/>
      <c r="S75" s="198"/>
      <c r="T75" s="634">
        <v>223</v>
      </c>
      <c r="U75" s="636" t="s">
        <v>1386</v>
      </c>
      <c r="V75" s="101"/>
    </row>
    <row r="76" spans="1:22" ht="14.25">
      <c r="F76" s="170"/>
      <c r="L76" s="102"/>
      <c r="M76" s="112"/>
      <c r="N76" s="205"/>
      <c r="O76" s="123" t="s">
        <v>707</v>
      </c>
      <c r="P76" s="206" t="s">
        <v>1532</v>
      </c>
      <c r="Q76" s="96"/>
      <c r="R76" s="628" t="s">
        <v>844</v>
      </c>
      <c r="S76" s="201"/>
      <c r="T76" s="202"/>
      <c r="U76" s="629"/>
      <c r="V76" s="101"/>
    </row>
    <row r="77" spans="1:22" ht="14.25" thickBot="1">
      <c r="F77" s="170"/>
      <c r="L77" s="102"/>
      <c r="M77" s="155"/>
      <c r="N77" s="207"/>
      <c r="O77" s="133" t="s">
        <v>1531</v>
      </c>
      <c r="P77" s="208" t="s">
        <v>852</v>
      </c>
      <c r="Q77" s="96"/>
      <c r="R77" s="630"/>
      <c r="S77" s="129"/>
      <c r="T77" s="137" t="s">
        <v>1530</v>
      </c>
      <c r="U77" s="631" t="s">
        <v>844</v>
      </c>
      <c r="V77" s="101"/>
    </row>
    <row r="78" spans="1:22">
      <c r="L78" s="159"/>
      <c r="M78" s="157"/>
      <c r="N78" s="157"/>
      <c r="O78" s="160"/>
      <c r="P78" s="161"/>
      <c r="Q78" s="161"/>
      <c r="R78" s="96"/>
      <c r="S78" s="96"/>
      <c r="T78" s="203"/>
      <c r="U78" s="96"/>
      <c r="V78" s="169"/>
    </row>
    <row r="79" spans="1:22">
      <c r="I79" s="94"/>
      <c r="J79" s="94"/>
      <c r="L79" s="94"/>
      <c r="M79" s="94"/>
      <c r="N79" s="94"/>
      <c r="O79" s="94"/>
      <c r="P79" s="94"/>
      <c r="Q79" s="94"/>
      <c r="R79" s="94"/>
      <c r="S79" s="94"/>
      <c r="T79" s="94"/>
      <c r="U79" s="94"/>
    </row>
    <row r="80" spans="1:22">
      <c r="I80" s="94"/>
      <c r="J80" s="94"/>
      <c r="L80" s="94"/>
      <c r="M80" s="94"/>
      <c r="N80" s="94"/>
      <c r="O80" s="94"/>
      <c r="P80" s="94"/>
      <c r="Q80" s="94"/>
      <c r="R80" s="94"/>
      <c r="S80" s="94"/>
      <c r="T80" s="94"/>
      <c r="U80" s="94"/>
    </row>
    <row r="81" spans="9:21">
      <c r="I81" s="94"/>
      <c r="J81" s="94"/>
      <c r="L81" s="94"/>
      <c r="M81" s="94"/>
      <c r="N81" s="94"/>
      <c r="O81" s="94"/>
      <c r="P81" s="94"/>
      <c r="Q81" s="94"/>
      <c r="R81" s="94"/>
      <c r="S81" s="94"/>
      <c r="T81" s="94"/>
      <c r="U81" s="94"/>
    </row>
    <row r="82" spans="9:21">
      <c r="I82" s="94"/>
      <c r="J82" s="94"/>
      <c r="L82" s="94"/>
      <c r="M82" s="94"/>
      <c r="N82" s="94"/>
      <c r="O82" s="94"/>
      <c r="P82" s="94"/>
      <c r="Q82" s="94"/>
      <c r="R82" s="94"/>
      <c r="S82" s="94"/>
      <c r="T82" s="94"/>
      <c r="U82" s="94"/>
    </row>
    <row r="83" spans="9:21">
      <c r="I83" s="94"/>
      <c r="J83" s="94"/>
      <c r="L83" s="94"/>
      <c r="M83" s="94"/>
      <c r="N83" s="94"/>
      <c r="O83" s="94"/>
      <c r="P83" s="94"/>
      <c r="Q83" s="94"/>
      <c r="R83" s="94"/>
      <c r="S83" s="94"/>
      <c r="T83" s="94"/>
      <c r="U83" s="94"/>
    </row>
    <row r="84" spans="9:21">
      <c r="I84" s="94"/>
      <c r="J84" s="94"/>
      <c r="L84" s="94"/>
      <c r="M84" s="94"/>
      <c r="N84" s="94"/>
      <c r="O84" s="94"/>
      <c r="P84" s="94"/>
      <c r="Q84" s="94"/>
      <c r="R84" s="94"/>
      <c r="S84" s="94"/>
      <c r="T84" s="94"/>
      <c r="U84" s="94"/>
    </row>
    <row r="85" spans="9:21">
      <c r="I85" s="94"/>
      <c r="J85" s="94"/>
      <c r="L85" s="94"/>
      <c r="M85" s="94"/>
      <c r="N85" s="94"/>
      <c r="O85" s="94"/>
      <c r="P85" s="94"/>
      <c r="Q85" s="94"/>
      <c r="R85" s="94"/>
      <c r="S85" s="94"/>
      <c r="T85" s="94"/>
      <c r="U85" s="94"/>
    </row>
    <row r="86" spans="9:21">
      <c r="I86" s="94"/>
      <c r="J86" s="94"/>
      <c r="L86" s="94"/>
      <c r="M86" s="94"/>
      <c r="N86" s="94"/>
      <c r="O86" s="94"/>
      <c r="P86" s="94"/>
      <c r="Q86" s="94"/>
      <c r="R86" s="94"/>
      <c r="S86" s="94"/>
      <c r="T86" s="94"/>
      <c r="U86" s="94"/>
    </row>
    <row r="87" spans="9:21">
      <c r="I87" s="94"/>
      <c r="J87" s="94"/>
      <c r="L87" s="94"/>
      <c r="M87" s="94"/>
      <c r="N87" s="94"/>
      <c r="O87" s="94"/>
      <c r="P87" s="94"/>
      <c r="Q87" s="94"/>
      <c r="R87" s="94"/>
      <c r="S87" s="94"/>
      <c r="T87" s="94"/>
      <c r="U87" s="94"/>
    </row>
    <row r="88" spans="9:21">
      <c r="I88" s="94"/>
      <c r="J88" s="94"/>
      <c r="L88" s="94"/>
      <c r="M88" s="94"/>
      <c r="N88" s="94"/>
      <c r="O88" s="94"/>
      <c r="P88" s="94"/>
      <c r="Q88" s="94"/>
      <c r="R88" s="94"/>
      <c r="S88" s="94"/>
      <c r="T88" s="94"/>
      <c r="U88" s="94"/>
    </row>
    <row r="89" spans="9:21">
      <c r="I89" s="94"/>
      <c r="J89" s="94"/>
      <c r="L89" s="94"/>
      <c r="M89" s="94"/>
      <c r="N89" s="94"/>
      <c r="O89" s="94"/>
      <c r="P89" s="94"/>
      <c r="Q89" s="94"/>
      <c r="R89" s="94"/>
      <c r="S89" s="94"/>
      <c r="T89" s="94"/>
      <c r="U89" s="94"/>
    </row>
  </sheetData>
  <phoneticPr fontId="2"/>
  <conditionalFormatting sqref="B47:B50">
    <cfRule type="expression" dxfId="6" priority="3" stopIfTrue="1">
      <formula xml:space="preserve"> RANK(B47, B$47:B$47)&lt;=5</formula>
    </cfRule>
  </conditionalFormatting>
  <conditionalFormatting sqref="G56:G57">
    <cfRule type="expression" dxfId="5" priority="4" stopIfTrue="1">
      <formula xml:space="preserve"> RANK(G56, W$70:W$70)&lt;=5</formula>
    </cfRule>
  </conditionalFormatting>
  <conditionalFormatting sqref="H69">
    <cfRule type="expression" dxfId="4" priority="6" stopIfTrue="1">
      <formula xml:space="preserve"> RANK(H69, C$209:C$209)&lt;=5</formula>
    </cfRule>
  </conditionalFormatting>
  <conditionalFormatting sqref="H57:H58">
    <cfRule type="expression" dxfId="3" priority="7" stopIfTrue="1">
      <formula xml:space="preserve"> RANK(H57, I$201:I$201)&lt;=5</formula>
    </cfRule>
  </conditionalFormatting>
  <conditionalFormatting sqref="C47:C50">
    <cfRule type="expression" dxfId="2" priority="8" stopIfTrue="1">
      <formula xml:space="preserve"> RANK(C47, #REF!)&lt;=5</formula>
    </cfRule>
  </conditionalFormatting>
  <pageMargins left="0.74803149606299213" right="0.74803149606299213" top="0.98425196850393704" bottom="0.98425196850393704" header="0.51181102362204722" footer="0.51181102362204722"/>
  <pageSetup paperSize="9" scale="46" firstPageNumber="2" orientation="landscape" useFirstPageNumber="1" r:id="rId1"/>
  <headerFooter alignWithMargins="0">
    <oddHeader>&amp;C&amp;"ＭＳ Ｐゴシック,太字"&amp;12 &amp;R&amp;F&amp;A</oddHeader>
    <oddFooter>&amp;C&amp;10 3</oddFooter>
  </headerFooter>
  <extLst>
    <ext xmlns:x14="http://schemas.microsoft.com/office/spreadsheetml/2009/9/main" uri="{78C0D931-6437-407d-A8EE-F0AAD7539E65}">
      <x14:conditionalFormattings>
        <x14:conditionalFormatting xmlns:xm="http://schemas.microsoft.com/office/excel/2006/main">
          <x14:cfRule type="expression" priority="1" stopIfTrue="1" id="{0A6D8707-A287-4019-8A4A-F48BC2A5A3D3}">
            <xm:f xml:space="preserve"> RANK(#REF!,#REF!)&lt;=5</xm:f>
            <x14:dxf>
              <fill>
                <patternFill patternType="gray0625">
                  <fgColor indexed="8"/>
                  <bgColor indexed="65"/>
                </patternFill>
              </fill>
            </x14:dxf>
          </x14:cfRule>
          <xm:sqref>U67</xm:sqref>
        </x14:conditionalFormatting>
        <x14:conditionalFormatting xmlns:xm="http://schemas.microsoft.com/office/excel/2006/main">
          <x14:cfRule type="expression" priority="2" stopIfTrue="1" id="{B689A7DD-1EF4-4C6B-8649-63DEA7558335}">
            <xm:f>#REF! -#REF! &gt;= 5</xm:f>
            <x14:dxf>
              <fill>
                <patternFill patternType="gray0625">
                  <fgColor indexed="8"/>
                  <bgColor indexed="65"/>
                </patternFill>
              </fill>
            </x14:dxf>
          </x14:cfRule>
          <xm:sqref>Q22:R22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55"/>
  <sheetViews>
    <sheetView tabSelected="1" view="pageBreakPreview" zoomScale="85" zoomScaleNormal="85" zoomScaleSheetLayoutView="85" workbookViewId="0">
      <pane xSplit="1" ySplit="3" topLeftCell="B4" activePane="bottomRight" state="frozen"/>
      <selection activeCell="H12" sqref="H12"/>
      <selection pane="topRight" activeCell="H12" sqref="H12"/>
      <selection pane="bottomLeft" activeCell="H12" sqref="H12"/>
      <selection pane="bottomRight" activeCell="G85" sqref="G85"/>
    </sheetView>
  </sheetViews>
  <sheetFormatPr defaultColWidth="9" defaultRowHeight="15"/>
  <cols>
    <col min="1" max="1" width="3" style="218" customWidth="1"/>
    <col min="2" max="2" width="10.625" style="20" customWidth="1"/>
    <col min="3" max="3" width="6.625" style="17" customWidth="1"/>
    <col min="4" max="4" width="6.625" style="18" customWidth="1"/>
    <col min="5" max="6" width="4.625" style="18" customWidth="1"/>
    <col min="7" max="7" width="60.625" style="19" customWidth="1"/>
    <col min="8" max="9" width="5.625" style="6" customWidth="1"/>
    <col min="10" max="11" width="12.625" style="19" customWidth="1"/>
    <col min="12" max="16384" width="9" style="1"/>
  </cols>
  <sheetData>
    <row r="1" spans="1:11" s="9" customFormat="1" ht="31.5" customHeight="1">
      <c r="B1" s="50" t="s">
        <v>146</v>
      </c>
      <c r="C1" s="6"/>
      <c r="D1" s="10"/>
      <c r="E1" s="6"/>
      <c r="F1" s="6"/>
      <c r="G1" s="6"/>
      <c r="H1" s="6"/>
      <c r="I1" s="6"/>
      <c r="J1" s="6"/>
      <c r="K1" s="6"/>
    </row>
    <row r="2" spans="1:11" s="9" customFormat="1" ht="32.25" customHeight="1">
      <c r="A2" s="575"/>
      <c r="B2" s="566" t="s">
        <v>31</v>
      </c>
      <c r="C2" s="564" t="s">
        <v>5</v>
      </c>
      <c r="D2" s="568" t="s">
        <v>147</v>
      </c>
      <c r="E2" s="564" t="s">
        <v>6</v>
      </c>
      <c r="F2" s="564"/>
      <c r="G2" s="564" t="s">
        <v>2</v>
      </c>
      <c r="H2" s="564" t="s">
        <v>7</v>
      </c>
      <c r="I2" s="564" t="s">
        <v>8</v>
      </c>
      <c r="J2" s="564" t="s">
        <v>170</v>
      </c>
      <c r="K2" s="564"/>
    </row>
    <row r="3" spans="1:11" s="9" customFormat="1" ht="32.25" customHeight="1">
      <c r="A3" s="576"/>
      <c r="B3" s="567"/>
      <c r="C3" s="565"/>
      <c r="D3" s="569"/>
      <c r="E3" s="565"/>
      <c r="F3" s="565"/>
      <c r="G3" s="565"/>
      <c r="H3" s="565"/>
      <c r="I3" s="565"/>
      <c r="J3" s="400"/>
      <c r="K3" s="400"/>
    </row>
    <row r="4" spans="1:11">
      <c r="A4" s="20"/>
      <c r="B4" s="2" t="s">
        <v>152</v>
      </c>
      <c r="C4" s="7" t="s">
        <v>154</v>
      </c>
      <c r="D4" s="26">
        <v>1</v>
      </c>
      <c r="E4" s="22"/>
      <c r="F4" s="22"/>
      <c r="G4" s="13" t="s">
        <v>123</v>
      </c>
      <c r="H4" s="23"/>
      <c r="I4" s="23"/>
      <c r="J4" s="562" t="s">
        <v>261</v>
      </c>
      <c r="K4" s="563"/>
    </row>
    <row r="5" spans="1:11">
      <c r="A5" s="20"/>
      <c r="B5" s="21"/>
      <c r="C5" s="7"/>
      <c r="D5" s="27"/>
      <c r="E5" s="5"/>
      <c r="F5" s="5"/>
      <c r="G5" s="4" t="s">
        <v>0</v>
      </c>
      <c r="H5" s="11"/>
      <c r="I5" s="11"/>
      <c r="J5" s="403"/>
      <c r="K5" s="404"/>
    </row>
    <row r="6" spans="1:11">
      <c r="A6" s="20"/>
      <c r="B6" s="21"/>
      <c r="C6" s="7"/>
      <c r="D6" s="27"/>
      <c r="E6" s="5"/>
      <c r="F6" s="5" t="s">
        <v>33</v>
      </c>
      <c r="G6" s="2" t="s">
        <v>124</v>
      </c>
      <c r="H6" s="8"/>
      <c r="I6" s="8"/>
      <c r="J6" s="405"/>
      <c r="K6" s="406"/>
    </row>
    <row r="7" spans="1:11">
      <c r="A7" s="20"/>
      <c r="B7" s="21"/>
      <c r="C7" s="7"/>
      <c r="D7" s="27"/>
      <c r="E7" s="5"/>
      <c r="F7" s="5" t="s">
        <v>34</v>
      </c>
      <c r="G7" s="2" t="s">
        <v>125</v>
      </c>
      <c r="H7" s="8"/>
      <c r="I7" s="8"/>
      <c r="J7" s="405"/>
      <c r="K7" s="406"/>
    </row>
    <row r="8" spans="1:11">
      <c r="A8" s="20"/>
      <c r="B8" s="2" t="s">
        <v>152</v>
      </c>
      <c r="C8" s="7" t="s">
        <v>30</v>
      </c>
      <c r="D8" s="26">
        <f>D4+1</f>
        <v>2</v>
      </c>
      <c r="E8" s="22"/>
      <c r="F8" s="22"/>
      <c r="G8" s="13" t="s">
        <v>158</v>
      </c>
      <c r="H8" s="23"/>
      <c r="I8" s="23"/>
      <c r="J8" s="562" t="s">
        <v>261</v>
      </c>
      <c r="K8" s="563"/>
    </row>
    <row r="9" spans="1:11">
      <c r="A9" s="20"/>
      <c r="B9" s="21"/>
      <c r="C9" s="7"/>
      <c r="D9" s="27"/>
      <c r="E9" s="5"/>
      <c r="F9" s="5"/>
      <c r="G9" s="4" t="s">
        <v>1</v>
      </c>
      <c r="H9" s="11"/>
      <c r="I9" s="11"/>
      <c r="J9" s="403"/>
      <c r="K9" s="404"/>
    </row>
    <row r="10" spans="1:11">
      <c r="A10" s="20"/>
      <c r="B10" s="21"/>
      <c r="C10" s="7"/>
      <c r="D10" s="27"/>
      <c r="E10" s="5"/>
      <c r="F10" s="5"/>
      <c r="G10" s="2" t="s">
        <v>159</v>
      </c>
      <c r="H10" s="8"/>
      <c r="I10" s="8"/>
      <c r="J10" s="405"/>
      <c r="K10" s="406"/>
    </row>
    <row r="11" spans="1:11">
      <c r="A11" s="20"/>
      <c r="B11" s="21"/>
      <c r="C11" s="7"/>
      <c r="D11" s="28"/>
      <c r="E11" s="14"/>
      <c r="F11" s="14"/>
      <c r="G11" s="15" t="s">
        <v>1967</v>
      </c>
      <c r="H11" s="16"/>
      <c r="I11" s="16"/>
      <c r="J11" s="537"/>
      <c r="K11" s="538"/>
    </row>
    <row r="12" spans="1:11" ht="30">
      <c r="A12" s="20"/>
      <c r="B12" s="2"/>
      <c r="C12" s="7" t="s">
        <v>1975</v>
      </c>
      <c r="D12" s="545">
        <v>3</v>
      </c>
      <c r="E12" s="546"/>
      <c r="F12" s="546"/>
      <c r="G12" s="547" t="s">
        <v>1978</v>
      </c>
      <c r="H12" s="548"/>
      <c r="I12" s="548"/>
      <c r="J12" s="579" t="s">
        <v>261</v>
      </c>
      <c r="K12" s="580"/>
    </row>
    <row r="13" spans="1:11">
      <c r="A13" s="20"/>
      <c r="B13" s="21"/>
      <c r="C13" s="7"/>
      <c r="D13" s="27"/>
      <c r="E13" s="5"/>
      <c r="F13" s="5"/>
      <c r="G13" s="4" t="s">
        <v>1833</v>
      </c>
      <c r="H13" s="11"/>
      <c r="I13" s="11"/>
      <c r="J13" s="403"/>
      <c r="K13" s="404"/>
    </row>
    <row r="14" spans="1:11">
      <c r="A14" s="20"/>
      <c r="B14" s="21"/>
      <c r="C14" s="7"/>
      <c r="D14" s="27"/>
      <c r="E14" s="5"/>
      <c r="F14" s="5" t="s">
        <v>1960</v>
      </c>
      <c r="G14" s="2" t="s">
        <v>1968</v>
      </c>
      <c r="H14" s="8"/>
      <c r="I14" s="8"/>
      <c r="J14" s="405"/>
      <c r="K14" s="406"/>
    </row>
    <row r="15" spans="1:11">
      <c r="A15" s="20"/>
      <c r="B15" s="21"/>
      <c r="C15" s="7"/>
      <c r="D15" s="27"/>
      <c r="E15" s="5"/>
      <c r="F15" s="5" t="s">
        <v>1961</v>
      </c>
      <c r="G15" s="2" t="s">
        <v>1969</v>
      </c>
      <c r="H15" s="8"/>
      <c r="I15" s="8"/>
      <c r="J15" s="521"/>
      <c r="K15" s="522"/>
    </row>
    <row r="16" spans="1:11">
      <c r="A16" s="20"/>
      <c r="B16" s="21"/>
      <c r="C16" s="7"/>
      <c r="D16" s="27"/>
      <c r="E16" s="5"/>
      <c r="F16" s="5" t="s">
        <v>1962</v>
      </c>
      <c r="G16" s="2" t="s">
        <v>1970</v>
      </c>
      <c r="H16" s="8"/>
      <c r="I16" s="8"/>
      <c r="J16" s="521"/>
      <c r="K16" s="522"/>
    </row>
    <row r="17" spans="1:11">
      <c r="A17" s="20"/>
      <c r="B17" s="21"/>
      <c r="C17" s="7"/>
      <c r="D17" s="27"/>
      <c r="E17" s="5"/>
      <c r="F17" s="5" t="s">
        <v>1963</v>
      </c>
      <c r="G17" s="2" t="s">
        <v>1971</v>
      </c>
      <c r="H17" s="8"/>
      <c r="I17" s="8"/>
      <c r="J17" s="521"/>
      <c r="K17" s="522"/>
    </row>
    <row r="18" spans="1:11">
      <c r="A18" s="20"/>
      <c r="B18" s="21"/>
      <c r="C18" s="7"/>
      <c r="D18" s="27"/>
      <c r="E18" s="5"/>
      <c r="F18" s="5" t="s">
        <v>1964</v>
      </c>
      <c r="G18" s="2" t="s">
        <v>1972</v>
      </c>
      <c r="H18" s="8"/>
      <c r="I18" s="8"/>
      <c r="J18" s="521"/>
      <c r="K18" s="522"/>
    </row>
    <row r="19" spans="1:11">
      <c r="A19" s="20"/>
      <c r="B19" s="21"/>
      <c r="C19" s="7"/>
      <c r="D19" s="27"/>
      <c r="E19" s="5"/>
      <c r="F19" s="5" t="s">
        <v>1976</v>
      </c>
      <c r="G19" s="2" t="s">
        <v>1973</v>
      </c>
      <c r="H19" s="8"/>
      <c r="I19" s="8"/>
      <c r="J19" s="521"/>
      <c r="K19" s="522"/>
    </row>
    <row r="20" spans="1:11">
      <c r="A20" s="20"/>
      <c r="B20" s="21"/>
      <c r="C20" s="7"/>
      <c r="D20" s="27"/>
      <c r="E20" s="5"/>
      <c r="F20" s="5" t="s">
        <v>1977</v>
      </c>
      <c r="G20" s="2" t="s">
        <v>1974</v>
      </c>
      <c r="H20" s="8"/>
      <c r="I20" s="8"/>
      <c r="J20" s="521"/>
      <c r="K20" s="522"/>
    </row>
    <row r="21" spans="1:11" ht="30">
      <c r="A21" s="20"/>
      <c r="B21" s="2"/>
      <c r="C21" s="7" t="s">
        <v>1975</v>
      </c>
      <c r="D21" s="545">
        <v>4</v>
      </c>
      <c r="E21" s="546"/>
      <c r="F21" s="546"/>
      <c r="G21" s="547" t="s">
        <v>1979</v>
      </c>
      <c r="H21" s="548"/>
      <c r="I21" s="548"/>
      <c r="J21" s="579" t="s">
        <v>261</v>
      </c>
      <c r="K21" s="580"/>
    </row>
    <row r="22" spans="1:11">
      <c r="A22" s="20"/>
      <c r="B22" s="21"/>
      <c r="C22" s="7"/>
      <c r="D22" s="27"/>
      <c r="E22" s="5"/>
      <c r="F22" s="5"/>
      <c r="G22" s="4" t="s">
        <v>1833</v>
      </c>
      <c r="H22" s="11"/>
      <c r="I22" s="11"/>
      <c r="J22" s="403"/>
      <c r="K22" s="404"/>
    </row>
    <row r="23" spans="1:11">
      <c r="A23" s="20"/>
      <c r="B23" s="21"/>
      <c r="C23" s="7"/>
      <c r="D23" s="27"/>
      <c r="E23" s="5"/>
      <c r="F23" s="5" t="s">
        <v>1960</v>
      </c>
      <c r="G23" s="2" t="s">
        <v>1980</v>
      </c>
      <c r="H23" s="8"/>
      <c r="I23" s="8"/>
      <c r="J23" s="415"/>
      <c r="K23" s="540"/>
    </row>
    <row r="24" spans="1:11">
      <c r="A24" s="20"/>
      <c r="B24" s="21"/>
      <c r="C24" s="7"/>
      <c r="D24" s="27"/>
      <c r="E24" s="5"/>
      <c r="F24" s="5" t="s">
        <v>1961</v>
      </c>
      <c r="G24" s="2" t="s">
        <v>1981</v>
      </c>
      <c r="H24" s="8"/>
      <c r="I24" s="8"/>
      <c r="J24" s="415"/>
      <c r="K24" s="540"/>
    </row>
    <row r="25" spans="1:11">
      <c r="A25" s="20"/>
      <c r="B25" s="21"/>
      <c r="C25" s="7"/>
      <c r="D25" s="27"/>
      <c r="E25" s="5"/>
      <c r="F25" s="5" t="s">
        <v>1962</v>
      </c>
      <c r="G25" s="2" t="s">
        <v>1982</v>
      </c>
      <c r="H25" s="8"/>
      <c r="I25" s="8"/>
      <c r="J25" s="415"/>
      <c r="K25" s="540"/>
    </row>
    <row r="26" spans="1:11">
      <c r="A26" s="20"/>
      <c r="B26" s="21"/>
      <c r="C26" s="7"/>
      <c r="D26" s="27"/>
      <c r="E26" s="5"/>
      <c r="F26" s="5" t="s">
        <v>1963</v>
      </c>
      <c r="G26" s="2" t="s">
        <v>1983</v>
      </c>
      <c r="H26" s="8"/>
      <c r="I26" s="8"/>
      <c r="J26" s="415"/>
      <c r="K26" s="540"/>
    </row>
    <row r="27" spans="1:11">
      <c r="A27" s="20"/>
      <c r="B27" s="21"/>
      <c r="C27" s="7"/>
      <c r="D27" s="27"/>
      <c r="E27" s="5"/>
      <c r="F27" s="5" t="s">
        <v>1964</v>
      </c>
      <c r="G27" s="2" t="s">
        <v>1984</v>
      </c>
      <c r="H27" s="8"/>
      <c r="I27" s="8"/>
      <c r="J27" s="415"/>
      <c r="K27" s="540"/>
    </row>
    <row r="28" spans="1:11" ht="45">
      <c r="A28" s="20"/>
      <c r="B28" s="21"/>
      <c r="C28" s="7" t="s">
        <v>1991</v>
      </c>
      <c r="D28" s="545">
        <v>5</v>
      </c>
      <c r="E28" s="546"/>
      <c r="F28" s="546"/>
      <c r="G28" s="547" t="s">
        <v>1985</v>
      </c>
      <c r="H28" s="548"/>
      <c r="I28" s="548"/>
      <c r="J28" s="579" t="s">
        <v>261</v>
      </c>
      <c r="K28" s="580"/>
    </row>
    <row r="29" spans="1:11">
      <c r="A29" s="20"/>
      <c r="B29" s="21"/>
      <c r="C29" s="7"/>
      <c r="D29" s="27"/>
      <c r="E29" s="5"/>
      <c r="F29" s="5"/>
      <c r="G29" s="4" t="s">
        <v>980</v>
      </c>
      <c r="H29" s="11"/>
      <c r="I29" s="11"/>
      <c r="J29" s="403"/>
      <c r="K29" s="404"/>
    </row>
    <row r="30" spans="1:11">
      <c r="A30" s="20"/>
      <c r="B30" s="21"/>
      <c r="C30" s="7"/>
      <c r="D30" s="27"/>
      <c r="E30" s="5"/>
      <c r="F30" s="5" t="s">
        <v>1960</v>
      </c>
      <c r="G30" s="2" t="s">
        <v>1986</v>
      </c>
      <c r="H30" s="8"/>
      <c r="I30" s="8"/>
      <c r="J30" s="415"/>
      <c r="K30" s="540"/>
    </row>
    <row r="31" spans="1:11">
      <c r="A31" s="20"/>
      <c r="B31" s="21"/>
      <c r="C31" s="7"/>
      <c r="D31" s="27"/>
      <c r="E31" s="5"/>
      <c r="F31" s="5" t="s">
        <v>1961</v>
      </c>
      <c r="G31" s="2" t="s">
        <v>1987</v>
      </c>
      <c r="H31" s="8"/>
      <c r="I31" s="8"/>
      <c r="J31" s="415"/>
      <c r="K31" s="540"/>
    </row>
    <row r="32" spans="1:11">
      <c r="A32" s="20"/>
      <c r="B32" s="21"/>
      <c r="C32" s="7"/>
      <c r="D32" s="27"/>
      <c r="E32" s="5"/>
      <c r="F32" s="5" t="s">
        <v>1962</v>
      </c>
      <c r="G32" s="2" t="s">
        <v>1988</v>
      </c>
      <c r="H32" s="8"/>
      <c r="I32" s="8"/>
      <c r="J32" s="415"/>
      <c r="K32" s="540"/>
    </row>
    <row r="33" spans="1:11" ht="15" customHeight="1">
      <c r="A33" s="20"/>
      <c r="B33" s="21"/>
      <c r="C33" s="7"/>
      <c r="D33" s="27"/>
      <c r="E33" s="5"/>
      <c r="F33" s="5" t="s">
        <v>1963</v>
      </c>
      <c r="G33" s="2" t="s">
        <v>1989</v>
      </c>
      <c r="H33" s="8"/>
      <c r="I33" s="8"/>
      <c r="J33" s="415"/>
      <c r="K33" s="540"/>
    </row>
    <row r="34" spans="1:11" ht="15" customHeight="1">
      <c r="A34" s="20"/>
      <c r="B34" s="21"/>
      <c r="C34" s="7"/>
      <c r="D34" s="27"/>
      <c r="E34" s="5"/>
      <c r="F34" s="5" t="s">
        <v>1964</v>
      </c>
      <c r="G34" s="2" t="s">
        <v>1990</v>
      </c>
      <c r="H34" s="8"/>
      <c r="I34" s="8" t="s">
        <v>1965</v>
      </c>
      <c r="J34" s="415"/>
      <c r="K34" s="540"/>
    </row>
    <row r="35" spans="1:11">
      <c r="A35" s="20"/>
      <c r="B35" s="21"/>
      <c r="C35" s="7"/>
      <c r="D35" s="28"/>
      <c r="E35" s="14"/>
      <c r="F35" s="14"/>
      <c r="G35" s="15" t="s">
        <v>1966</v>
      </c>
      <c r="H35" s="16"/>
      <c r="I35" s="16"/>
      <c r="J35" s="537"/>
      <c r="K35" s="538"/>
    </row>
    <row r="36" spans="1:11" ht="30">
      <c r="A36" s="20"/>
      <c r="B36" s="2"/>
      <c r="C36" s="7" t="s">
        <v>1857</v>
      </c>
      <c r="D36" s="26" t="s">
        <v>1993</v>
      </c>
      <c r="E36" s="22"/>
      <c r="F36" s="22"/>
      <c r="G36" s="13" t="s">
        <v>2019</v>
      </c>
      <c r="H36" s="23"/>
      <c r="I36" s="23"/>
      <c r="J36" s="562" t="s">
        <v>261</v>
      </c>
      <c r="K36" s="563"/>
    </row>
    <row r="37" spans="1:11" ht="15" customHeight="1">
      <c r="A37" s="20"/>
      <c r="B37" s="21"/>
      <c r="C37" s="7"/>
      <c r="D37" s="27"/>
      <c r="E37" s="5"/>
      <c r="F37" s="5"/>
      <c r="G37" s="4" t="s">
        <v>980</v>
      </c>
      <c r="H37" s="11"/>
      <c r="I37" s="11"/>
      <c r="J37" s="403"/>
      <c r="K37" s="404"/>
    </row>
    <row r="38" spans="1:11">
      <c r="A38" s="20"/>
      <c r="B38" s="21"/>
      <c r="C38" s="7"/>
      <c r="D38" s="27"/>
      <c r="E38" s="5"/>
      <c r="F38" s="5" t="s">
        <v>1811</v>
      </c>
      <c r="G38" s="2" t="s">
        <v>1818</v>
      </c>
      <c r="H38" s="8"/>
      <c r="I38" s="8"/>
      <c r="J38" s="405"/>
      <c r="K38" s="406"/>
    </row>
    <row r="39" spans="1:11">
      <c r="A39" s="20"/>
      <c r="B39" s="21"/>
      <c r="C39" s="7"/>
      <c r="D39" s="27"/>
      <c r="E39" s="5"/>
      <c r="F39" s="5" t="s">
        <v>1812</v>
      </c>
      <c r="G39" s="2" t="s">
        <v>1822</v>
      </c>
      <c r="H39" s="8"/>
      <c r="I39" s="8"/>
      <c r="J39" s="521"/>
      <c r="K39" s="522"/>
    </row>
    <row r="40" spans="1:11">
      <c r="A40" s="20"/>
      <c r="B40" s="21"/>
      <c r="C40" s="7"/>
      <c r="D40" s="27"/>
      <c r="E40" s="5"/>
      <c r="F40" s="5" t="s">
        <v>1813</v>
      </c>
      <c r="G40" s="2" t="s">
        <v>1823</v>
      </c>
      <c r="H40" s="8"/>
      <c r="I40" s="8"/>
      <c r="J40" s="521"/>
      <c r="K40" s="522"/>
    </row>
    <row r="41" spans="1:11">
      <c r="A41" s="20"/>
      <c r="B41" s="21"/>
      <c r="C41" s="7"/>
      <c r="D41" s="27"/>
      <c r="E41" s="5"/>
      <c r="F41" s="5" t="s">
        <v>1814</v>
      </c>
      <c r="G41" s="2" t="s">
        <v>1819</v>
      </c>
      <c r="H41" s="8"/>
      <c r="I41" s="8"/>
      <c r="J41" s="521"/>
      <c r="K41" s="522"/>
    </row>
    <row r="42" spans="1:11">
      <c r="A42" s="20"/>
      <c r="B42" s="21"/>
      <c r="C42" s="7"/>
      <c r="D42" s="27"/>
      <c r="E42" s="5"/>
      <c r="F42" s="5" t="s">
        <v>1815</v>
      </c>
      <c r="G42" s="2" t="s">
        <v>1820</v>
      </c>
      <c r="H42" s="8"/>
      <c r="I42" s="8"/>
      <c r="J42" s="521"/>
      <c r="K42" s="522"/>
    </row>
    <row r="43" spans="1:11">
      <c r="A43" s="20"/>
      <c r="B43" s="21"/>
      <c r="C43" s="7"/>
      <c r="D43" s="27"/>
      <c r="E43" s="5"/>
      <c r="F43" s="5" t="s">
        <v>1816</v>
      </c>
      <c r="G43" s="2" t="s">
        <v>1821</v>
      </c>
      <c r="H43" s="8"/>
      <c r="I43" s="8"/>
      <c r="J43" s="521"/>
      <c r="K43" s="522"/>
    </row>
    <row r="44" spans="1:11">
      <c r="A44" s="20"/>
      <c r="B44" s="21"/>
      <c r="C44" s="7"/>
      <c r="D44" s="27"/>
      <c r="E44" s="5"/>
      <c r="F44" s="5" t="s">
        <v>1810</v>
      </c>
      <c r="G44" s="2" t="s">
        <v>1817</v>
      </c>
      <c r="H44" s="8"/>
      <c r="I44" s="8" t="s">
        <v>1824</v>
      </c>
      <c r="J44" s="521"/>
      <c r="K44" s="522"/>
    </row>
    <row r="45" spans="1:11" ht="30">
      <c r="A45" s="20"/>
      <c r="B45" s="2"/>
      <c r="C45" s="7" t="s">
        <v>1857</v>
      </c>
      <c r="D45" s="26" t="s">
        <v>1994</v>
      </c>
      <c r="E45" s="22"/>
      <c r="F45" s="22"/>
      <c r="G45" s="13" t="s">
        <v>2020</v>
      </c>
      <c r="H45" s="23"/>
      <c r="I45" s="23"/>
      <c r="J45" s="562" t="s">
        <v>261</v>
      </c>
      <c r="K45" s="563"/>
    </row>
    <row r="46" spans="1:11">
      <c r="A46" s="20"/>
      <c r="B46" s="21"/>
      <c r="C46" s="7"/>
      <c r="D46" s="27"/>
      <c r="E46" s="5"/>
      <c r="F46" s="5"/>
      <c r="G46" s="4" t="s">
        <v>980</v>
      </c>
      <c r="H46" s="11"/>
      <c r="I46" s="11"/>
      <c r="J46" s="403"/>
      <c r="K46" s="404"/>
    </row>
    <row r="47" spans="1:11">
      <c r="A47" s="20"/>
      <c r="B47" s="21"/>
      <c r="C47" s="7"/>
      <c r="D47" s="27"/>
      <c r="E47" s="5"/>
      <c r="F47" s="5" t="s">
        <v>1811</v>
      </c>
      <c r="G47" s="2" t="s">
        <v>1818</v>
      </c>
      <c r="H47" s="8"/>
      <c r="I47" s="8"/>
      <c r="J47" s="415"/>
      <c r="K47" s="517"/>
    </row>
    <row r="48" spans="1:11">
      <c r="A48" s="20"/>
      <c r="B48" s="21"/>
      <c r="C48" s="7"/>
      <c r="D48" s="27"/>
      <c r="E48" s="5"/>
      <c r="F48" s="5" t="s">
        <v>1812</v>
      </c>
      <c r="G48" s="2" t="s">
        <v>1822</v>
      </c>
      <c r="H48" s="8"/>
      <c r="I48" s="8"/>
      <c r="J48" s="415"/>
      <c r="K48" s="517"/>
    </row>
    <row r="49" spans="1:11">
      <c r="A49" s="20"/>
      <c r="B49" s="21"/>
      <c r="C49" s="7"/>
      <c r="D49" s="27"/>
      <c r="E49" s="5"/>
      <c r="F49" s="5" t="s">
        <v>1813</v>
      </c>
      <c r="G49" s="2" t="s">
        <v>1823</v>
      </c>
      <c r="H49" s="8"/>
      <c r="I49" s="8"/>
      <c r="J49" s="415"/>
      <c r="K49" s="517"/>
    </row>
    <row r="50" spans="1:11">
      <c r="A50" s="20"/>
      <c r="B50" s="21"/>
      <c r="C50" s="7"/>
      <c r="D50" s="27"/>
      <c r="E50" s="5"/>
      <c r="F50" s="5" t="s">
        <v>1814</v>
      </c>
      <c r="G50" s="2" t="s">
        <v>1819</v>
      </c>
      <c r="H50" s="8"/>
      <c r="I50" s="8"/>
      <c r="J50" s="415"/>
      <c r="K50" s="517"/>
    </row>
    <row r="51" spans="1:11">
      <c r="A51" s="20"/>
      <c r="B51" s="21"/>
      <c r="C51" s="7"/>
      <c r="D51" s="27"/>
      <c r="E51" s="5"/>
      <c r="F51" s="5" t="s">
        <v>1815</v>
      </c>
      <c r="G51" s="2" t="s">
        <v>1820</v>
      </c>
      <c r="H51" s="8"/>
      <c r="I51" s="8"/>
      <c r="J51" s="415"/>
      <c r="K51" s="517"/>
    </row>
    <row r="52" spans="1:11">
      <c r="A52" s="20"/>
      <c r="B52" s="21"/>
      <c r="C52" s="7"/>
      <c r="D52" s="27"/>
      <c r="E52" s="5"/>
      <c r="F52" s="5" t="s">
        <v>1816</v>
      </c>
      <c r="G52" s="2" t="s">
        <v>1821</v>
      </c>
      <c r="H52" s="8"/>
      <c r="I52" s="8"/>
      <c r="J52" s="415"/>
      <c r="K52" s="517"/>
    </row>
    <row r="53" spans="1:11">
      <c r="A53" s="20"/>
      <c r="B53" s="21"/>
      <c r="C53" s="7"/>
      <c r="D53" s="27"/>
      <c r="E53" s="5"/>
      <c r="F53" s="5" t="s">
        <v>1810</v>
      </c>
      <c r="G53" s="2" t="s">
        <v>1817</v>
      </c>
      <c r="H53" s="8"/>
      <c r="I53" s="8" t="s">
        <v>1824</v>
      </c>
      <c r="J53" s="415"/>
      <c r="K53" s="517"/>
    </row>
    <row r="54" spans="1:11" ht="30">
      <c r="A54" s="20"/>
      <c r="B54" s="21"/>
      <c r="C54" s="7"/>
      <c r="D54" s="28"/>
      <c r="E54" s="14"/>
      <c r="F54" s="14"/>
      <c r="G54" s="15" t="s">
        <v>1831</v>
      </c>
      <c r="H54" s="16"/>
      <c r="I54" s="16"/>
      <c r="J54" s="519"/>
      <c r="K54" s="520"/>
    </row>
    <row r="55" spans="1:11" ht="45" customHeight="1">
      <c r="A55" s="20"/>
      <c r="B55" s="21"/>
      <c r="C55" s="7" t="s">
        <v>1857</v>
      </c>
      <c r="D55" s="26">
        <v>7</v>
      </c>
      <c r="E55" s="22"/>
      <c r="F55" s="22"/>
      <c r="G55" s="13" t="s">
        <v>1825</v>
      </c>
      <c r="H55" s="23"/>
      <c r="I55" s="23"/>
      <c r="J55" s="562" t="s">
        <v>1995</v>
      </c>
      <c r="K55" s="563"/>
    </row>
    <row r="56" spans="1:11">
      <c r="A56" s="20"/>
      <c r="B56" s="21"/>
      <c r="C56" s="7"/>
      <c r="D56" s="27"/>
      <c r="E56" s="5"/>
      <c r="F56" s="5"/>
      <c r="G56" s="4" t="s">
        <v>980</v>
      </c>
      <c r="H56" s="11"/>
      <c r="I56" s="11"/>
      <c r="J56" s="403"/>
      <c r="K56" s="404"/>
    </row>
    <row r="57" spans="1:11">
      <c r="A57" s="20"/>
      <c r="B57" s="21"/>
      <c r="C57" s="7"/>
      <c r="D57" s="27"/>
      <c r="E57" s="5"/>
      <c r="F57" s="5" t="s">
        <v>1811</v>
      </c>
      <c r="G57" s="2" t="s">
        <v>1826</v>
      </c>
      <c r="H57" s="8"/>
      <c r="I57" s="8"/>
      <c r="J57" s="415"/>
      <c r="K57" s="518"/>
    </row>
    <row r="58" spans="1:11">
      <c r="A58" s="20"/>
      <c r="B58" s="21"/>
      <c r="C58" s="7"/>
      <c r="D58" s="27"/>
      <c r="E58" s="5"/>
      <c r="F58" s="5" t="s">
        <v>1812</v>
      </c>
      <c r="G58" s="2" t="s">
        <v>1827</v>
      </c>
      <c r="H58" s="8"/>
      <c r="I58" s="8"/>
      <c r="J58" s="415"/>
      <c r="K58" s="518"/>
    </row>
    <row r="59" spans="1:11">
      <c r="A59" s="20"/>
      <c r="B59" s="21"/>
      <c r="C59" s="7"/>
      <c r="D59" s="27"/>
      <c r="E59" s="5"/>
      <c r="F59" s="5" t="s">
        <v>1813</v>
      </c>
      <c r="G59" s="2" t="s">
        <v>1828</v>
      </c>
      <c r="H59" s="8"/>
      <c r="I59" s="8"/>
      <c r="J59" s="415"/>
      <c r="K59" s="518"/>
    </row>
    <row r="60" spans="1:11">
      <c r="A60" s="20"/>
      <c r="B60" s="21"/>
      <c r="C60" s="7"/>
      <c r="D60" s="27"/>
      <c r="E60" s="5"/>
      <c r="F60" s="5" t="s">
        <v>1814</v>
      </c>
      <c r="G60" s="2" t="s">
        <v>1829</v>
      </c>
      <c r="H60" s="8"/>
      <c r="I60" s="8"/>
      <c r="J60" s="415"/>
      <c r="K60" s="518"/>
    </row>
    <row r="61" spans="1:11">
      <c r="A61" s="20"/>
      <c r="B61" s="21"/>
      <c r="C61" s="7"/>
      <c r="D61" s="27"/>
      <c r="E61" s="5"/>
      <c r="F61" s="5" t="s">
        <v>1815</v>
      </c>
      <c r="G61" s="2" t="s">
        <v>1830</v>
      </c>
      <c r="H61" s="8"/>
      <c r="I61" s="8"/>
      <c r="J61" s="415"/>
      <c r="K61" s="518"/>
    </row>
    <row r="62" spans="1:11">
      <c r="A62" s="20"/>
      <c r="B62" s="21"/>
      <c r="C62" s="7"/>
      <c r="D62" s="27"/>
      <c r="E62" s="5"/>
      <c r="F62" s="5" t="s">
        <v>1816</v>
      </c>
      <c r="G62" s="2" t="s">
        <v>1817</v>
      </c>
      <c r="H62" s="8"/>
      <c r="I62" s="8" t="s">
        <v>1824</v>
      </c>
      <c r="J62" s="415"/>
      <c r="K62" s="518"/>
    </row>
    <row r="63" spans="1:11" ht="30">
      <c r="A63" s="20"/>
      <c r="B63" s="21"/>
      <c r="C63" s="7"/>
      <c r="D63" s="28"/>
      <c r="E63" s="14"/>
      <c r="F63" s="14"/>
      <c r="G63" s="15" t="s">
        <v>1831</v>
      </c>
      <c r="H63" s="16"/>
      <c r="I63" s="16"/>
      <c r="J63" s="549"/>
      <c r="K63" s="550"/>
    </row>
    <row r="64" spans="1:11" ht="45.75" customHeight="1">
      <c r="A64" s="20"/>
      <c r="B64" s="21"/>
      <c r="C64" s="7" t="s">
        <v>1858</v>
      </c>
      <c r="D64" s="26">
        <v>8</v>
      </c>
      <c r="E64" s="22"/>
      <c r="F64" s="22"/>
      <c r="G64" s="13" t="s">
        <v>1832</v>
      </c>
      <c r="H64" s="23"/>
      <c r="I64" s="23"/>
      <c r="J64" s="562" t="s">
        <v>1995</v>
      </c>
      <c r="K64" s="563"/>
    </row>
    <row r="65" spans="1:11">
      <c r="A65" s="20"/>
      <c r="B65" s="21"/>
      <c r="C65" s="7"/>
      <c r="D65" s="27"/>
      <c r="E65" s="5"/>
      <c r="F65" s="5"/>
      <c r="G65" s="4" t="s">
        <v>1833</v>
      </c>
      <c r="H65" s="11"/>
      <c r="I65" s="11"/>
      <c r="J65" s="403"/>
      <c r="K65" s="404"/>
    </row>
    <row r="66" spans="1:11">
      <c r="A66" s="20"/>
      <c r="B66" s="21"/>
      <c r="C66" s="7"/>
      <c r="D66" s="27"/>
      <c r="E66" s="5"/>
      <c r="F66" s="5" t="s">
        <v>1811</v>
      </c>
      <c r="G66" s="2" t="s">
        <v>1834</v>
      </c>
      <c r="H66" s="8"/>
      <c r="I66" s="8"/>
      <c r="J66" s="415"/>
      <c r="K66" s="518"/>
    </row>
    <row r="67" spans="1:11">
      <c r="A67" s="20"/>
      <c r="B67" s="21"/>
      <c r="C67" s="7"/>
      <c r="D67" s="27"/>
      <c r="E67" s="5"/>
      <c r="F67" s="5" t="s">
        <v>1812</v>
      </c>
      <c r="G67" s="2" t="s">
        <v>1835</v>
      </c>
      <c r="H67" s="8"/>
      <c r="I67" s="8"/>
      <c r="J67" s="415"/>
      <c r="K67" s="518"/>
    </row>
    <row r="68" spans="1:11">
      <c r="A68" s="20"/>
      <c r="B68" s="21"/>
      <c r="C68" s="7"/>
      <c r="D68" s="27"/>
      <c r="E68" s="5"/>
      <c r="F68" s="5" t="s">
        <v>1813</v>
      </c>
      <c r="G68" s="2" t="s">
        <v>1836</v>
      </c>
      <c r="H68" s="8"/>
      <c r="I68" s="8"/>
      <c r="J68" s="415"/>
      <c r="K68" s="518"/>
    </row>
    <row r="69" spans="1:11">
      <c r="A69" s="20"/>
      <c r="B69" s="21"/>
      <c r="C69" s="7"/>
      <c r="D69" s="27"/>
      <c r="E69" s="5"/>
      <c r="F69" s="5" t="s">
        <v>1814</v>
      </c>
      <c r="G69" s="2" t="s">
        <v>1837</v>
      </c>
      <c r="H69" s="8"/>
      <c r="I69" s="8"/>
      <c r="J69" s="415"/>
      <c r="K69" s="518"/>
    </row>
    <row r="70" spans="1:11">
      <c r="A70" s="20"/>
      <c r="B70" s="21"/>
      <c r="C70" s="7"/>
      <c r="D70" s="27"/>
      <c r="E70" s="5"/>
      <c r="F70" s="5" t="s">
        <v>1815</v>
      </c>
      <c r="G70" s="2" t="s">
        <v>1838</v>
      </c>
      <c r="H70" s="8"/>
      <c r="I70" s="8"/>
      <c r="J70" s="415"/>
      <c r="K70" s="518"/>
    </row>
    <row r="71" spans="1:11" ht="48.75" customHeight="1">
      <c r="A71" s="20"/>
      <c r="B71" s="21"/>
      <c r="C71" s="7" t="s">
        <v>1857</v>
      </c>
      <c r="D71" s="26">
        <v>9</v>
      </c>
      <c r="E71" s="22"/>
      <c r="F71" s="22"/>
      <c r="G71" s="13" t="s">
        <v>1839</v>
      </c>
      <c r="H71" s="23"/>
      <c r="I71" s="23"/>
      <c r="J71" s="562" t="s">
        <v>1996</v>
      </c>
      <c r="K71" s="563"/>
    </row>
    <row r="72" spans="1:11">
      <c r="A72" s="20"/>
      <c r="B72" s="21"/>
      <c r="C72" s="7"/>
      <c r="D72" s="27"/>
      <c r="E72" s="5"/>
      <c r="F72" s="5"/>
      <c r="G72" s="4" t="s">
        <v>980</v>
      </c>
      <c r="H72" s="11"/>
      <c r="I72" s="11"/>
      <c r="J72" s="403"/>
      <c r="K72" s="404"/>
    </row>
    <row r="73" spans="1:11">
      <c r="A73" s="20"/>
      <c r="B73" s="21"/>
      <c r="C73" s="7"/>
      <c r="D73" s="27"/>
      <c r="E73" s="5"/>
      <c r="F73" s="5" t="s">
        <v>1811</v>
      </c>
      <c r="G73" s="2" t="s">
        <v>1840</v>
      </c>
      <c r="H73" s="8"/>
      <c r="I73" s="8"/>
      <c r="J73" s="415"/>
      <c r="K73" s="518"/>
    </row>
    <row r="74" spans="1:11">
      <c r="A74" s="20"/>
      <c r="B74" s="21"/>
      <c r="C74" s="7"/>
      <c r="D74" s="27"/>
      <c r="E74" s="5"/>
      <c r="F74" s="5" t="s">
        <v>1812</v>
      </c>
      <c r="G74" s="2" t="s">
        <v>1841</v>
      </c>
      <c r="H74" s="8"/>
      <c r="I74" s="8"/>
      <c r="J74" s="415"/>
      <c r="K74" s="518"/>
    </row>
    <row r="75" spans="1:11">
      <c r="A75" s="20"/>
      <c r="B75" s="21"/>
      <c r="C75" s="7"/>
      <c r="D75" s="27"/>
      <c r="E75" s="5"/>
      <c r="F75" s="5" t="s">
        <v>1813</v>
      </c>
      <c r="G75" s="2" t="s">
        <v>1842</v>
      </c>
      <c r="H75" s="8"/>
      <c r="I75" s="8"/>
      <c r="J75" s="415"/>
      <c r="K75" s="518"/>
    </row>
    <row r="76" spans="1:11">
      <c r="A76" s="20"/>
      <c r="B76" s="21"/>
      <c r="C76" s="7"/>
      <c r="D76" s="27"/>
      <c r="E76" s="5"/>
      <c r="F76" s="5" t="s">
        <v>1814</v>
      </c>
      <c r="G76" s="2" t="s">
        <v>1843</v>
      </c>
      <c r="H76" s="8"/>
      <c r="I76" s="8"/>
      <c r="J76" s="415"/>
      <c r="K76" s="518"/>
    </row>
    <row r="77" spans="1:11">
      <c r="A77" s="20"/>
      <c r="B77" s="21"/>
      <c r="C77" s="7"/>
      <c r="D77" s="27"/>
      <c r="E77" s="5"/>
      <c r="F77" s="5" t="s">
        <v>1815</v>
      </c>
      <c r="G77" s="2" t="s">
        <v>1844</v>
      </c>
      <c r="H77" s="8"/>
      <c r="I77" s="8"/>
      <c r="J77" s="415"/>
      <c r="K77" s="518"/>
    </row>
    <row r="78" spans="1:11">
      <c r="A78" s="20"/>
      <c r="B78" s="21"/>
      <c r="C78" s="7"/>
      <c r="D78" s="27"/>
      <c r="E78" s="5"/>
      <c r="F78" s="5" t="s">
        <v>1816</v>
      </c>
      <c r="G78" s="2" t="s">
        <v>1845</v>
      </c>
      <c r="H78" s="8"/>
      <c r="I78" s="8"/>
      <c r="J78" s="415"/>
      <c r="K78" s="518"/>
    </row>
    <row r="79" spans="1:11">
      <c r="A79" s="20"/>
      <c r="B79" s="21"/>
      <c r="C79" s="7"/>
      <c r="D79" s="27"/>
      <c r="E79" s="5"/>
      <c r="F79" s="5" t="s">
        <v>1810</v>
      </c>
      <c r="G79" s="2" t="s">
        <v>1846</v>
      </c>
      <c r="H79" s="8"/>
      <c r="I79" s="8"/>
      <c r="J79" s="415"/>
      <c r="K79" s="416"/>
    </row>
    <row r="80" spans="1:11">
      <c r="A80" s="20"/>
      <c r="B80" s="21"/>
      <c r="C80" s="7"/>
      <c r="D80" s="27"/>
      <c r="E80" s="5"/>
      <c r="F80" s="5" t="s">
        <v>1847</v>
      </c>
      <c r="G80" s="2" t="s">
        <v>1817</v>
      </c>
      <c r="H80" s="8"/>
      <c r="I80" s="8" t="s">
        <v>1824</v>
      </c>
      <c r="J80" s="415"/>
      <c r="K80" s="416"/>
    </row>
    <row r="81" spans="1:11" ht="52.5" customHeight="1">
      <c r="A81" s="20"/>
      <c r="B81" s="21"/>
      <c r="C81" s="7" t="s">
        <v>1992</v>
      </c>
      <c r="D81" s="541">
        <v>10</v>
      </c>
      <c r="E81" s="542"/>
      <c r="F81" s="542"/>
      <c r="G81" s="543" t="s">
        <v>1950</v>
      </c>
      <c r="H81" s="544"/>
      <c r="I81" s="544"/>
      <c r="J81" s="577" t="s">
        <v>1995</v>
      </c>
      <c r="K81" s="578"/>
    </row>
    <row r="82" spans="1:11">
      <c r="A82" s="20"/>
      <c r="B82" s="21"/>
      <c r="C82" s="7"/>
      <c r="D82" s="27"/>
      <c r="E82" s="5"/>
      <c r="F82" s="5"/>
      <c r="G82" s="4" t="s">
        <v>1833</v>
      </c>
      <c r="H82" s="11"/>
      <c r="I82" s="11"/>
      <c r="J82" s="403"/>
      <c r="K82" s="404"/>
    </row>
    <row r="83" spans="1:11">
      <c r="A83" s="20"/>
      <c r="B83" s="21"/>
      <c r="C83" s="7"/>
      <c r="D83" s="27"/>
      <c r="E83" s="5" t="s">
        <v>174</v>
      </c>
      <c r="F83" s="5" t="s">
        <v>32</v>
      </c>
      <c r="G83" s="2" t="s">
        <v>1951</v>
      </c>
      <c r="H83" s="8"/>
      <c r="I83" s="8"/>
      <c r="J83" s="539"/>
      <c r="K83" s="540"/>
    </row>
    <row r="84" spans="1:11">
      <c r="A84" s="20"/>
      <c r="B84" s="21"/>
      <c r="C84" s="7"/>
      <c r="D84" s="27"/>
      <c r="E84" s="5" t="s">
        <v>174</v>
      </c>
      <c r="F84" s="5" t="s">
        <v>10</v>
      </c>
      <c r="G84" s="2" t="s">
        <v>1952</v>
      </c>
      <c r="H84" s="8"/>
      <c r="I84" s="8"/>
      <c r="J84" s="539"/>
      <c r="K84" s="540"/>
    </row>
    <row r="85" spans="1:11">
      <c r="A85" s="20"/>
      <c r="B85" s="21"/>
      <c r="C85" s="7"/>
      <c r="D85" s="27"/>
      <c r="E85" s="5" t="s">
        <v>174</v>
      </c>
      <c r="F85" s="5" t="s">
        <v>11</v>
      </c>
      <c r="G85" s="2" t="s">
        <v>1953</v>
      </c>
      <c r="H85" s="8"/>
      <c r="I85" s="8"/>
      <c r="J85" s="539"/>
      <c r="K85" s="540"/>
    </row>
    <row r="86" spans="1:11">
      <c r="A86" s="20"/>
      <c r="B86" s="21"/>
      <c r="C86" s="7"/>
      <c r="D86" s="27"/>
      <c r="E86" s="5" t="s">
        <v>174</v>
      </c>
      <c r="F86" s="5" t="s">
        <v>12</v>
      </c>
      <c r="G86" s="2" t="s">
        <v>1954</v>
      </c>
      <c r="H86" s="8"/>
      <c r="I86" s="8"/>
      <c r="J86" s="539"/>
      <c r="K86" s="540"/>
    </row>
    <row r="87" spans="1:11">
      <c r="A87" s="20"/>
      <c r="B87" s="21"/>
      <c r="C87" s="7"/>
      <c r="D87" s="27"/>
      <c r="E87" s="5"/>
      <c r="F87" s="5" t="s">
        <v>1960</v>
      </c>
      <c r="G87" s="2" t="s">
        <v>1955</v>
      </c>
      <c r="H87" s="8"/>
      <c r="I87" s="8"/>
      <c r="J87" s="539"/>
      <c r="K87" s="540"/>
    </row>
    <row r="88" spans="1:11">
      <c r="A88" s="20"/>
      <c r="B88" s="21"/>
      <c r="C88" s="7"/>
      <c r="D88" s="27"/>
      <c r="E88" s="5"/>
      <c r="F88" s="5" t="s">
        <v>1961</v>
      </c>
      <c r="G88" s="2" t="s">
        <v>1956</v>
      </c>
      <c r="H88" s="8"/>
      <c r="I88" s="8"/>
      <c r="J88" s="539"/>
      <c r="K88" s="540"/>
    </row>
    <row r="89" spans="1:11">
      <c r="A89" s="20"/>
      <c r="B89" s="21"/>
      <c r="C89" s="7"/>
      <c r="D89" s="27"/>
      <c r="E89" s="5"/>
      <c r="F89" s="5" t="s">
        <v>1962</v>
      </c>
      <c r="G89" s="2" t="s">
        <v>1957</v>
      </c>
      <c r="H89" s="8"/>
      <c r="I89" s="8"/>
      <c r="J89" s="539"/>
      <c r="K89" s="540"/>
    </row>
    <row r="90" spans="1:11">
      <c r="A90" s="20"/>
      <c r="B90" s="21"/>
      <c r="C90" s="7"/>
      <c r="D90" s="27"/>
      <c r="E90" s="5"/>
      <c r="F90" s="5" t="s">
        <v>1963</v>
      </c>
      <c r="G90" s="2" t="s">
        <v>1958</v>
      </c>
      <c r="H90" s="8"/>
      <c r="I90" s="8"/>
      <c r="J90" s="539"/>
      <c r="K90" s="540"/>
    </row>
    <row r="91" spans="1:11">
      <c r="A91" s="20"/>
      <c r="B91" s="21"/>
      <c r="C91" s="7"/>
      <c r="D91" s="27"/>
      <c r="E91" s="5"/>
      <c r="F91" s="5" t="s">
        <v>1964</v>
      </c>
      <c r="G91" s="2" t="s">
        <v>1959</v>
      </c>
      <c r="H91" s="8"/>
      <c r="I91" s="8"/>
      <c r="J91" s="539"/>
      <c r="K91" s="540"/>
    </row>
    <row r="92" spans="1:11" ht="30">
      <c r="A92" s="20"/>
      <c r="B92" s="21"/>
      <c r="C92" s="7" t="s">
        <v>1858</v>
      </c>
      <c r="D92" s="26">
        <v>11</v>
      </c>
      <c r="E92" s="22"/>
      <c r="F92" s="22"/>
      <c r="G92" s="13" t="s">
        <v>1906</v>
      </c>
      <c r="H92" s="23"/>
      <c r="I92" s="23"/>
      <c r="J92" s="562" t="s">
        <v>261</v>
      </c>
      <c r="K92" s="563"/>
    </row>
    <row r="93" spans="1:11">
      <c r="A93" s="20"/>
      <c r="B93" s="21"/>
      <c r="C93" s="7"/>
      <c r="D93" s="27"/>
      <c r="E93" s="5"/>
      <c r="F93" s="5"/>
      <c r="G93" s="4" t="s">
        <v>1833</v>
      </c>
      <c r="H93" s="11"/>
      <c r="I93" s="11"/>
      <c r="J93" s="403"/>
      <c r="K93" s="404"/>
    </row>
    <row r="94" spans="1:11">
      <c r="A94" s="20"/>
      <c r="B94" s="21"/>
      <c r="C94" s="7"/>
      <c r="D94" s="27"/>
      <c r="E94" s="5"/>
      <c r="F94" s="5" t="s">
        <v>1811</v>
      </c>
      <c r="G94" s="2" t="s">
        <v>1848</v>
      </c>
      <c r="H94" s="8"/>
      <c r="I94" s="8"/>
      <c r="J94" s="415"/>
      <c r="K94" s="518"/>
    </row>
    <row r="95" spans="1:11">
      <c r="A95" s="20"/>
      <c r="B95" s="21"/>
      <c r="C95" s="7"/>
      <c r="D95" s="27"/>
      <c r="E95" s="5"/>
      <c r="F95" s="5" t="s">
        <v>1812</v>
      </c>
      <c r="G95" s="2" t="s">
        <v>1849</v>
      </c>
      <c r="H95" s="8"/>
      <c r="I95" s="8"/>
      <c r="J95" s="415"/>
      <c r="K95" s="518"/>
    </row>
    <row r="96" spans="1:11">
      <c r="A96" s="20"/>
      <c r="B96" s="21"/>
      <c r="C96" s="7"/>
      <c r="D96" s="27"/>
      <c r="E96" s="5"/>
      <c r="F96" s="5" t="s">
        <v>1813</v>
      </c>
      <c r="G96" s="2" t="s">
        <v>1836</v>
      </c>
      <c r="H96" s="8"/>
      <c r="I96" s="8"/>
      <c r="J96" s="415"/>
      <c r="K96" s="518"/>
    </row>
    <row r="97" spans="1:11">
      <c r="A97" s="20"/>
      <c r="B97" s="21"/>
      <c r="C97" s="7"/>
      <c r="D97" s="27"/>
      <c r="E97" s="5"/>
      <c r="F97" s="5" t="s">
        <v>1814</v>
      </c>
      <c r="G97" s="2" t="s">
        <v>1850</v>
      </c>
      <c r="H97" s="8"/>
      <c r="I97" s="8"/>
      <c r="J97" s="415"/>
      <c r="K97" s="518"/>
    </row>
    <row r="98" spans="1:11">
      <c r="A98" s="20"/>
      <c r="B98" s="21"/>
      <c r="C98" s="7"/>
      <c r="D98" s="27"/>
      <c r="E98" s="5"/>
      <c r="F98" s="5" t="s">
        <v>1815</v>
      </c>
      <c r="G98" s="2" t="s">
        <v>1851</v>
      </c>
      <c r="H98" s="8"/>
      <c r="I98" s="8"/>
      <c r="J98" s="415"/>
      <c r="K98" s="518"/>
    </row>
    <row r="99" spans="1:11">
      <c r="A99" s="20"/>
      <c r="B99" s="2"/>
      <c r="C99" s="7" t="s">
        <v>1858</v>
      </c>
      <c r="D99" s="26">
        <v>12</v>
      </c>
      <c r="E99" s="22"/>
      <c r="F99" s="22"/>
      <c r="G99" s="13" t="s">
        <v>1852</v>
      </c>
      <c r="H99" s="23"/>
      <c r="I99" s="23"/>
      <c r="J99" s="562" t="s">
        <v>261</v>
      </c>
      <c r="K99" s="563"/>
    </row>
    <row r="100" spans="1:11">
      <c r="A100" s="20"/>
      <c r="B100" s="21"/>
      <c r="C100" s="7"/>
      <c r="D100" s="27"/>
      <c r="E100" s="5"/>
      <c r="F100" s="5"/>
      <c r="G100" s="4" t="s">
        <v>1833</v>
      </c>
      <c r="H100" s="11"/>
      <c r="I100" s="11"/>
      <c r="J100" s="403"/>
      <c r="K100" s="404"/>
    </row>
    <row r="101" spans="1:11" ht="30">
      <c r="A101" s="20"/>
      <c r="B101" s="21"/>
      <c r="C101" s="7"/>
      <c r="D101" s="27"/>
      <c r="E101" s="5"/>
      <c r="F101" s="5" t="s">
        <v>1811</v>
      </c>
      <c r="G101" s="2" t="s">
        <v>1853</v>
      </c>
      <c r="H101" s="8"/>
      <c r="I101" s="8"/>
      <c r="J101" s="405"/>
      <c r="K101" s="406"/>
    </row>
    <row r="102" spans="1:11">
      <c r="A102" s="20"/>
      <c r="B102" s="21"/>
      <c r="C102" s="7"/>
      <c r="D102" s="27"/>
      <c r="E102" s="5"/>
      <c r="F102" s="5" t="s">
        <v>1812</v>
      </c>
      <c r="G102" s="2" t="s">
        <v>1854</v>
      </c>
      <c r="H102" s="8"/>
      <c r="I102" s="8"/>
      <c r="J102" s="405"/>
      <c r="K102" s="406"/>
    </row>
    <row r="103" spans="1:11">
      <c r="A103" s="20"/>
      <c r="B103" s="21"/>
      <c r="C103" s="7"/>
      <c r="D103" s="27"/>
      <c r="E103" s="5"/>
      <c r="F103" s="5" t="s">
        <v>1813</v>
      </c>
      <c r="G103" s="52" t="s">
        <v>1855</v>
      </c>
      <c r="H103" s="8"/>
      <c r="I103" s="8"/>
      <c r="J103" s="405"/>
      <c r="K103" s="406"/>
    </row>
    <row r="104" spans="1:11">
      <c r="A104" s="20"/>
      <c r="B104" s="21"/>
      <c r="C104" s="7"/>
      <c r="D104" s="27"/>
      <c r="E104" s="5"/>
      <c r="F104" s="5" t="s">
        <v>1814</v>
      </c>
      <c r="G104" s="52" t="s">
        <v>1856</v>
      </c>
      <c r="H104" s="8"/>
      <c r="I104" s="8"/>
      <c r="J104" s="405"/>
      <c r="K104" s="406"/>
    </row>
    <row r="105" spans="1:11">
      <c r="A105" s="20"/>
      <c r="B105" s="21"/>
      <c r="C105" s="7"/>
      <c r="D105" s="28"/>
      <c r="E105" s="14"/>
      <c r="F105" s="14"/>
      <c r="G105" s="15" t="s">
        <v>1908</v>
      </c>
      <c r="H105" s="16"/>
      <c r="I105" s="16"/>
      <c r="J105" s="534"/>
      <c r="K105" s="535"/>
    </row>
    <row r="106" spans="1:11" ht="60">
      <c r="A106" s="20"/>
      <c r="B106" s="21"/>
      <c r="C106" s="7" t="s">
        <v>1909</v>
      </c>
      <c r="D106" s="26">
        <v>13</v>
      </c>
      <c r="E106" s="22"/>
      <c r="F106" s="22"/>
      <c r="G106" s="13" t="s">
        <v>1914</v>
      </c>
      <c r="H106" s="23"/>
      <c r="I106" s="23"/>
      <c r="J106" s="562" t="s">
        <v>261</v>
      </c>
      <c r="K106" s="563"/>
    </row>
    <row r="107" spans="1:11">
      <c r="A107" s="20"/>
      <c r="B107" s="21"/>
      <c r="C107" s="7"/>
      <c r="D107" s="27"/>
      <c r="E107" s="5"/>
      <c r="F107" s="5"/>
      <c r="G107" s="4" t="s">
        <v>1</v>
      </c>
      <c r="H107" s="11"/>
      <c r="I107" s="11"/>
      <c r="J107" s="403"/>
      <c r="K107" s="404"/>
    </row>
    <row r="108" spans="1:11">
      <c r="A108" s="20"/>
      <c r="B108" s="21"/>
      <c r="C108" s="7"/>
      <c r="D108" s="27"/>
      <c r="E108" s="5"/>
      <c r="F108" s="5" t="s">
        <v>33</v>
      </c>
      <c r="G108" s="2" t="s">
        <v>1912</v>
      </c>
      <c r="H108" s="8"/>
      <c r="I108" s="8"/>
      <c r="J108" s="415"/>
      <c r="K108" s="536"/>
    </row>
    <row r="109" spans="1:11">
      <c r="A109" s="20"/>
      <c r="B109" s="21"/>
      <c r="C109" s="7"/>
      <c r="D109" s="27"/>
      <c r="E109" s="5"/>
      <c r="F109" s="5" t="s">
        <v>34</v>
      </c>
      <c r="G109" s="2" t="s">
        <v>1913</v>
      </c>
      <c r="H109" s="8"/>
      <c r="I109" s="8"/>
      <c r="J109" s="415"/>
      <c r="K109" s="536"/>
    </row>
    <row r="110" spans="1:11">
      <c r="A110" s="20"/>
      <c r="B110" s="21"/>
      <c r="C110" s="7"/>
      <c r="D110" s="27"/>
      <c r="E110" s="5"/>
      <c r="F110" s="5" t="s">
        <v>35</v>
      </c>
      <c r="G110" s="2" t="s">
        <v>1911</v>
      </c>
      <c r="H110" s="8"/>
      <c r="I110" s="8"/>
      <c r="J110" s="415"/>
      <c r="K110" s="536"/>
    </row>
    <row r="111" spans="1:11">
      <c r="A111" s="20"/>
      <c r="B111" s="21"/>
      <c r="C111" s="7"/>
      <c r="D111" s="27"/>
      <c r="E111" s="5"/>
      <c r="F111" s="5"/>
      <c r="G111" s="2" t="s">
        <v>1910</v>
      </c>
      <c r="H111" s="8"/>
      <c r="I111" s="8"/>
      <c r="J111" s="415"/>
      <c r="K111" s="536"/>
    </row>
    <row r="112" spans="1:11" ht="45.75" customHeight="1">
      <c r="A112" s="20"/>
      <c r="B112" s="21"/>
      <c r="C112" s="7" t="s">
        <v>1909</v>
      </c>
      <c r="D112" s="26">
        <v>14</v>
      </c>
      <c r="E112" s="22"/>
      <c r="F112" s="22"/>
      <c r="G112" s="13" t="s">
        <v>1915</v>
      </c>
      <c r="H112" s="23"/>
      <c r="I112" s="23"/>
      <c r="J112" s="562" t="s">
        <v>261</v>
      </c>
      <c r="K112" s="563"/>
    </row>
    <row r="113" spans="1:11">
      <c r="A113" s="20"/>
      <c r="B113" s="21"/>
      <c r="C113" s="7"/>
      <c r="D113" s="27"/>
      <c r="E113" s="5"/>
      <c r="F113" s="5"/>
      <c r="G113" s="4" t="s">
        <v>1</v>
      </c>
      <c r="H113" s="11"/>
      <c r="I113" s="11"/>
      <c r="J113" s="403"/>
      <c r="K113" s="404"/>
    </row>
    <row r="114" spans="1:11">
      <c r="A114" s="20"/>
      <c r="B114" s="21"/>
      <c r="C114" s="7"/>
      <c r="D114" s="27"/>
      <c r="E114" s="5"/>
      <c r="F114" s="5" t="s">
        <v>33</v>
      </c>
      <c r="G114" s="2" t="s">
        <v>1916</v>
      </c>
      <c r="H114" s="8"/>
      <c r="I114" s="8"/>
      <c r="J114" s="415"/>
      <c r="K114" s="536"/>
    </row>
    <row r="115" spans="1:11" ht="45.75" customHeight="1">
      <c r="A115" s="20"/>
      <c r="B115" s="21"/>
      <c r="C115" s="7" t="s">
        <v>154</v>
      </c>
      <c r="D115" s="26">
        <v>15</v>
      </c>
      <c r="E115" s="22"/>
      <c r="F115" s="22"/>
      <c r="G115" s="13" t="s">
        <v>1949</v>
      </c>
      <c r="H115" s="23"/>
      <c r="I115" s="23"/>
      <c r="J115" s="562" t="s">
        <v>261</v>
      </c>
      <c r="K115" s="563"/>
    </row>
    <row r="116" spans="1:11">
      <c r="A116" s="20"/>
      <c r="B116" s="21"/>
      <c r="C116" s="7"/>
      <c r="D116" s="27"/>
      <c r="E116" s="5"/>
      <c r="F116" s="5"/>
      <c r="G116" s="4" t="s">
        <v>1833</v>
      </c>
      <c r="H116" s="11"/>
      <c r="I116" s="11"/>
      <c r="J116" s="403"/>
      <c r="K116" s="404"/>
    </row>
    <row r="117" spans="1:11">
      <c r="A117" s="20"/>
      <c r="B117" s="21"/>
      <c r="C117" s="7"/>
      <c r="D117" s="27"/>
      <c r="E117" s="5"/>
      <c r="F117" s="5" t="s">
        <v>33</v>
      </c>
      <c r="G117" s="2" t="s">
        <v>1921</v>
      </c>
      <c r="H117" s="8"/>
      <c r="I117" s="8"/>
      <c r="J117" s="415"/>
      <c r="K117" s="536"/>
    </row>
    <row r="118" spans="1:11">
      <c r="A118" s="20"/>
      <c r="B118" s="21"/>
      <c r="C118" s="7"/>
      <c r="D118" s="27"/>
      <c r="E118" s="5"/>
      <c r="F118" s="5" t="s">
        <v>34</v>
      </c>
      <c r="G118" s="2" t="s">
        <v>1920</v>
      </c>
      <c r="H118" s="8"/>
      <c r="I118" s="8"/>
      <c r="J118" s="415"/>
      <c r="K118" s="536"/>
    </row>
    <row r="119" spans="1:11">
      <c r="A119" s="20"/>
      <c r="B119" s="21"/>
      <c r="C119" s="7"/>
      <c r="D119" s="27"/>
      <c r="E119" s="5"/>
      <c r="F119" s="5" t="s">
        <v>35</v>
      </c>
      <c r="G119" s="2" t="s">
        <v>1919</v>
      </c>
      <c r="H119" s="8"/>
      <c r="I119" s="8"/>
      <c r="J119" s="415"/>
      <c r="K119" s="536"/>
    </row>
    <row r="120" spans="1:11">
      <c r="A120" s="20"/>
      <c r="B120" s="21"/>
      <c r="C120" s="7"/>
      <c r="D120" s="27"/>
      <c r="E120" s="5"/>
      <c r="F120" s="5" t="s">
        <v>36</v>
      </c>
      <c r="G120" s="2" t="s">
        <v>1918</v>
      </c>
      <c r="H120" s="8"/>
      <c r="I120" s="8"/>
      <c r="J120" s="415"/>
      <c r="K120" s="536"/>
    </row>
    <row r="121" spans="1:11">
      <c r="A121" s="20"/>
      <c r="B121" s="21"/>
      <c r="C121" s="7"/>
      <c r="D121" s="27"/>
      <c r="E121" s="5"/>
      <c r="F121" s="5" t="s">
        <v>37</v>
      </c>
      <c r="G121" s="2" t="s">
        <v>1917</v>
      </c>
      <c r="H121" s="8"/>
      <c r="I121" s="8"/>
      <c r="J121" s="415"/>
      <c r="K121" s="536"/>
    </row>
    <row r="122" spans="1:11" ht="45.75" customHeight="1">
      <c r="A122" s="20"/>
      <c r="B122" s="21"/>
      <c r="C122" s="7" t="s">
        <v>1999</v>
      </c>
      <c r="D122" s="26">
        <v>16</v>
      </c>
      <c r="E122" s="22"/>
      <c r="F122" s="22"/>
      <c r="G122" s="13" t="s">
        <v>1922</v>
      </c>
      <c r="H122" s="23"/>
      <c r="I122" s="23"/>
      <c r="J122" s="562" t="s">
        <v>1997</v>
      </c>
      <c r="K122" s="563"/>
    </row>
    <row r="123" spans="1:11">
      <c r="A123" s="20"/>
      <c r="B123" s="21"/>
      <c r="C123" s="7"/>
      <c r="D123" s="27"/>
      <c r="E123" s="5"/>
      <c r="F123" s="5"/>
      <c r="G123" s="4" t="s">
        <v>980</v>
      </c>
      <c r="H123" s="11"/>
      <c r="I123" s="11"/>
      <c r="J123" s="403"/>
      <c r="K123" s="404"/>
    </row>
    <row r="124" spans="1:11">
      <c r="A124" s="20"/>
      <c r="B124" s="21"/>
      <c r="C124" s="7"/>
      <c r="D124" s="27"/>
      <c r="E124" s="5"/>
      <c r="F124" s="5" t="s">
        <v>1936</v>
      </c>
      <c r="G124" s="2" t="s">
        <v>1924</v>
      </c>
      <c r="H124" s="8"/>
      <c r="I124" s="8"/>
      <c r="J124" s="415"/>
      <c r="K124" s="536"/>
    </row>
    <row r="125" spans="1:11">
      <c r="A125" s="20"/>
      <c r="B125" s="21"/>
      <c r="C125" s="7"/>
      <c r="D125" s="27"/>
      <c r="E125" s="5"/>
      <c r="F125" s="5" t="s">
        <v>1937</v>
      </c>
      <c r="G125" s="2" t="s">
        <v>1925</v>
      </c>
      <c r="H125" s="8"/>
      <c r="I125" s="8"/>
      <c r="J125" s="415"/>
      <c r="K125" s="536"/>
    </row>
    <row r="126" spans="1:11">
      <c r="A126" s="20"/>
      <c r="B126" s="21"/>
      <c r="C126" s="7"/>
      <c r="D126" s="27"/>
      <c r="E126" s="5"/>
      <c r="F126" s="5" t="s">
        <v>14</v>
      </c>
      <c r="G126" s="2" t="s">
        <v>1926</v>
      </c>
      <c r="H126" s="8"/>
      <c r="I126" s="8"/>
      <c r="J126" s="415"/>
      <c r="K126" s="536"/>
    </row>
    <row r="127" spans="1:11">
      <c r="A127" s="20"/>
      <c r="B127" s="21"/>
      <c r="C127" s="7"/>
      <c r="D127" s="27"/>
      <c r="E127" s="5"/>
      <c r="F127" s="5" t="s">
        <v>15</v>
      </c>
      <c r="G127" s="2" t="s">
        <v>1927</v>
      </c>
      <c r="H127" s="8"/>
      <c r="I127" s="8"/>
      <c r="J127" s="415"/>
      <c r="K127" s="536"/>
    </row>
    <row r="128" spans="1:11">
      <c r="A128" s="20"/>
      <c r="B128" s="21"/>
      <c r="C128" s="7"/>
      <c r="D128" s="27"/>
      <c r="E128" s="5"/>
      <c r="F128" s="5" t="s">
        <v>16</v>
      </c>
      <c r="G128" s="2" t="s">
        <v>1928</v>
      </c>
      <c r="H128" s="8"/>
      <c r="I128" s="8"/>
      <c r="J128" s="415"/>
      <c r="K128" s="536"/>
    </row>
    <row r="129" spans="1:11">
      <c r="A129" s="20"/>
      <c r="B129" s="21"/>
      <c r="C129" s="7"/>
      <c r="D129" s="27"/>
      <c r="E129" s="5"/>
      <c r="F129" s="5" t="s">
        <v>17</v>
      </c>
      <c r="G129" s="2" t="s">
        <v>1929</v>
      </c>
      <c r="H129" s="8"/>
      <c r="I129" s="8"/>
      <c r="J129" s="415"/>
      <c r="K129" s="536"/>
    </row>
    <row r="130" spans="1:11">
      <c r="A130" s="20"/>
      <c r="B130" s="21"/>
      <c r="C130" s="7"/>
      <c r="D130" s="27"/>
      <c r="E130" s="5"/>
      <c r="F130" s="5" t="s">
        <v>18</v>
      </c>
      <c r="G130" s="2" t="s">
        <v>1930</v>
      </c>
      <c r="H130" s="8"/>
      <c r="I130" s="8"/>
      <c r="J130" s="415"/>
      <c r="K130" s="536"/>
    </row>
    <row r="131" spans="1:11">
      <c r="A131" s="20"/>
      <c r="B131" s="21"/>
      <c r="C131" s="7"/>
      <c r="D131" s="27"/>
      <c r="E131" s="5"/>
      <c r="F131" s="5" t="s">
        <v>19</v>
      </c>
      <c r="G131" s="2" t="s">
        <v>1931</v>
      </c>
      <c r="H131" s="8"/>
      <c r="I131" s="8"/>
      <c r="J131" s="415"/>
      <c r="K131" s="536"/>
    </row>
    <row r="132" spans="1:11">
      <c r="A132" s="20"/>
      <c r="B132" s="21"/>
      <c r="C132" s="7"/>
      <c r="D132" s="27"/>
      <c r="E132" s="5"/>
      <c r="F132" s="5" t="s">
        <v>20</v>
      </c>
      <c r="G132" s="2" t="s">
        <v>1932</v>
      </c>
      <c r="H132" s="8"/>
      <c r="I132" s="8"/>
      <c r="J132" s="415"/>
      <c r="K132" s="536"/>
    </row>
    <row r="133" spans="1:11">
      <c r="A133" s="20"/>
      <c r="B133" s="21"/>
      <c r="C133" s="7"/>
      <c r="D133" s="27"/>
      <c r="E133" s="5"/>
      <c r="F133" s="5" t="s">
        <v>21</v>
      </c>
      <c r="G133" s="2" t="s">
        <v>1933</v>
      </c>
      <c r="H133" s="8"/>
      <c r="I133" s="8"/>
      <c r="J133" s="415"/>
      <c r="K133" s="536"/>
    </row>
    <row r="134" spans="1:11">
      <c r="A134" s="20"/>
      <c r="B134" s="21"/>
      <c r="C134" s="7"/>
      <c r="D134" s="27"/>
      <c r="E134" s="5"/>
      <c r="F134" s="5" t="s">
        <v>22</v>
      </c>
      <c r="G134" s="2" t="s">
        <v>1934</v>
      </c>
      <c r="H134" s="8"/>
      <c r="I134" s="8"/>
      <c r="J134" s="415"/>
      <c r="K134" s="536"/>
    </row>
    <row r="135" spans="1:11">
      <c r="A135" s="20"/>
      <c r="B135" s="21"/>
      <c r="C135" s="7"/>
      <c r="D135" s="27"/>
      <c r="E135" s="5"/>
      <c r="F135" s="5" t="s">
        <v>23</v>
      </c>
      <c r="G135" s="2" t="s">
        <v>1935</v>
      </c>
      <c r="H135" s="8"/>
      <c r="I135" s="8"/>
      <c r="J135" s="415"/>
      <c r="K135" s="536"/>
    </row>
    <row r="136" spans="1:11" ht="45.75" customHeight="1">
      <c r="A136" s="20"/>
      <c r="B136" s="21"/>
      <c r="C136" s="7" t="s">
        <v>1999</v>
      </c>
      <c r="D136" s="26">
        <v>17</v>
      </c>
      <c r="E136" s="22"/>
      <c r="F136" s="22"/>
      <c r="G136" s="13" t="s">
        <v>1923</v>
      </c>
      <c r="H136" s="23"/>
      <c r="I136" s="23"/>
      <c r="J136" s="562" t="s">
        <v>1998</v>
      </c>
      <c r="K136" s="563"/>
    </row>
    <row r="137" spans="1:11">
      <c r="A137" s="20"/>
      <c r="B137" s="21"/>
      <c r="C137" s="7"/>
      <c r="D137" s="27"/>
      <c r="E137" s="5"/>
      <c r="F137" s="5"/>
      <c r="G137" s="4" t="s">
        <v>980</v>
      </c>
      <c r="H137" s="11"/>
      <c r="I137" s="11"/>
      <c r="J137" s="403"/>
      <c r="K137" s="404"/>
    </row>
    <row r="138" spans="1:11">
      <c r="A138" s="20"/>
      <c r="B138" s="21"/>
      <c r="C138" s="7"/>
      <c r="D138" s="27"/>
      <c r="E138" s="5"/>
      <c r="F138" s="5" t="s">
        <v>1936</v>
      </c>
      <c r="G138" s="2" t="s">
        <v>1938</v>
      </c>
      <c r="H138" s="8"/>
      <c r="I138" s="8"/>
      <c r="J138" s="415"/>
      <c r="K138" s="536"/>
    </row>
    <row r="139" spans="1:11">
      <c r="A139" s="20"/>
      <c r="B139" s="21"/>
      <c r="C139" s="7"/>
      <c r="D139" s="27"/>
      <c r="E139" s="5"/>
      <c r="F139" s="5" t="s">
        <v>1937</v>
      </c>
      <c r="G139" s="2" t="s">
        <v>1939</v>
      </c>
      <c r="H139" s="8"/>
      <c r="I139" s="8"/>
      <c r="J139" s="415"/>
      <c r="K139" s="536"/>
    </row>
    <row r="140" spans="1:11">
      <c r="A140" s="20"/>
      <c r="B140" s="21"/>
      <c r="C140" s="7"/>
      <c r="D140" s="27"/>
      <c r="E140" s="5"/>
      <c r="F140" s="5" t="s">
        <v>14</v>
      </c>
      <c r="G140" s="2" t="s">
        <v>1940</v>
      </c>
      <c r="H140" s="8"/>
      <c r="I140" s="8"/>
      <c r="J140" s="415"/>
      <c r="K140" s="536"/>
    </row>
    <row r="141" spans="1:11">
      <c r="A141" s="20"/>
      <c r="B141" s="21"/>
      <c r="C141" s="7"/>
      <c r="D141" s="27"/>
      <c r="E141" s="5"/>
      <c r="F141" s="5" t="s">
        <v>15</v>
      </c>
      <c r="G141" s="2" t="s">
        <v>1941</v>
      </c>
      <c r="H141" s="8"/>
      <c r="I141" s="8"/>
      <c r="J141" s="415"/>
      <c r="K141" s="536"/>
    </row>
    <row r="142" spans="1:11">
      <c r="A142" s="20"/>
      <c r="B142" s="21"/>
      <c r="C142" s="7"/>
      <c r="D142" s="27"/>
      <c r="E142" s="5"/>
      <c r="F142" s="5" t="s">
        <v>16</v>
      </c>
      <c r="G142" s="2" t="s">
        <v>1942</v>
      </c>
      <c r="H142" s="8"/>
      <c r="I142" s="8"/>
      <c r="J142" s="415"/>
      <c r="K142" s="536"/>
    </row>
    <row r="143" spans="1:11">
      <c r="A143" s="20"/>
      <c r="B143" s="21"/>
      <c r="C143" s="7"/>
      <c r="D143" s="27"/>
      <c r="E143" s="5"/>
      <c r="F143" s="5" t="s">
        <v>17</v>
      </c>
      <c r="G143" s="52" t="s">
        <v>1943</v>
      </c>
      <c r="H143" s="8"/>
      <c r="I143" s="8"/>
      <c r="J143" s="405"/>
      <c r="K143" s="406"/>
    </row>
    <row r="144" spans="1:11">
      <c r="A144" s="20"/>
      <c r="B144" s="21"/>
      <c r="C144" s="7"/>
      <c r="D144" s="27"/>
      <c r="E144" s="5"/>
      <c r="F144" s="5" t="s">
        <v>18</v>
      </c>
      <c r="G144" s="52" t="s">
        <v>1944</v>
      </c>
      <c r="H144" s="8"/>
      <c r="I144" s="8"/>
      <c r="J144" s="405"/>
      <c r="K144" s="406"/>
    </row>
    <row r="145" spans="1:11">
      <c r="A145" s="20"/>
      <c r="B145" s="21"/>
      <c r="C145" s="7"/>
      <c r="D145" s="27"/>
      <c r="E145" s="5"/>
      <c r="F145" s="5" t="s">
        <v>19</v>
      </c>
      <c r="G145" s="52" t="s">
        <v>1945</v>
      </c>
      <c r="H145" s="8"/>
      <c r="I145" s="8"/>
      <c r="J145" s="405"/>
      <c r="K145" s="406"/>
    </row>
    <row r="146" spans="1:11">
      <c r="A146" s="20"/>
      <c r="B146" s="21"/>
      <c r="C146" s="7"/>
      <c r="D146" s="27"/>
      <c r="E146" s="5"/>
      <c r="F146" s="5" t="s">
        <v>20</v>
      </c>
      <c r="G146" s="52" t="s">
        <v>1946</v>
      </c>
      <c r="H146" s="8"/>
      <c r="I146" s="8"/>
      <c r="J146" s="405"/>
      <c r="K146" s="406"/>
    </row>
    <row r="147" spans="1:11">
      <c r="A147" s="20"/>
      <c r="B147" s="21"/>
      <c r="C147" s="7"/>
      <c r="D147" s="27"/>
      <c r="E147" s="5"/>
      <c r="F147" s="5" t="s">
        <v>21</v>
      </c>
      <c r="G147" s="52" t="s">
        <v>1947</v>
      </c>
      <c r="H147" s="8"/>
      <c r="I147" s="8"/>
      <c r="J147" s="405"/>
      <c r="K147" s="406"/>
    </row>
    <row r="148" spans="1:11">
      <c r="A148" s="20"/>
      <c r="B148" s="21"/>
      <c r="C148" s="7"/>
      <c r="D148" s="27"/>
      <c r="E148" s="5"/>
      <c r="F148" s="5" t="s">
        <v>22</v>
      </c>
      <c r="G148" s="2" t="s">
        <v>1948</v>
      </c>
      <c r="H148" s="8"/>
      <c r="I148" s="8"/>
      <c r="J148" s="405"/>
      <c r="K148" s="406"/>
    </row>
    <row r="149" spans="1:11">
      <c r="A149" s="20"/>
      <c r="B149" s="21"/>
      <c r="C149" s="7"/>
      <c r="D149" s="27"/>
      <c r="E149" s="5"/>
      <c r="F149" s="5" t="s">
        <v>23</v>
      </c>
      <c r="G149" s="2" t="s">
        <v>1935</v>
      </c>
      <c r="H149" s="8"/>
      <c r="I149" s="8"/>
      <c r="J149" s="405"/>
      <c r="K149" s="406"/>
    </row>
    <row r="150" spans="1:11">
      <c r="A150" s="20"/>
      <c r="B150" s="21"/>
      <c r="C150" s="7"/>
      <c r="D150" s="27"/>
      <c r="E150" s="5"/>
      <c r="F150" s="5"/>
      <c r="G150" s="52"/>
      <c r="H150" s="8"/>
      <c r="I150" s="8"/>
      <c r="J150" s="405"/>
      <c r="K150" s="406"/>
    </row>
    <row r="151" spans="1:11">
      <c r="A151" s="20"/>
      <c r="B151" s="21"/>
      <c r="C151" s="7"/>
      <c r="D151" s="27"/>
      <c r="E151" s="5"/>
      <c r="F151" s="5"/>
      <c r="G151" s="52"/>
      <c r="H151" s="8"/>
      <c r="I151" s="8"/>
      <c r="J151" s="405"/>
      <c r="K151" s="406"/>
    </row>
    <row r="152" spans="1:11">
      <c r="A152" s="20"/>
      <c r="B152" s="21"/>
      <c r="C152" s="7"/>
      <c r="D152" s="27"/>
      <c r="E152" s="5"/>
      <c r="F152" s="5"/>
      <c r="G152" s="52"/>
      <c r="H152" s="8"/>
      <c r="I152" s="8"/>
      <c r="J152" s="405"/>
      <c r="K152" s="406"/>
    </row>
    <row r="153" spans="1:11">
      <c r="A153" s="20"/>
      <c r="B153" s="21"/>
      <c r="C153" s="7"/>
      <c r="D153" s="27"/>
      <c r="E153" s="5"/>
      <c r="F153" s="5"/>
      <c r="G153" s="52"/>
      <c r="H153" s="8"/>
      <c r="I153" s="8"/>
      <c r="J153" s="405"/>
      <c r="K153" s="406"/>
    </row>
    <row r="154" spans="1:11">
      <c r="A154" s="20"/>
      <c r="B154" s="21"/>
      <c r="C154" s="7"/>
      <c r="D154" s="27"/>
      <c r="E154" s="5"/>
      <c r="F154" s="5"/>
      <c r="G154" s="52"/>
      <c r="H154" s="8"/>
      <c r="I154" s="8"/>
      <c r="J154" s="405"/>
      <c r="K154" s="406"/>
    </row>
    <row r="155" spans="1:11" ht="15" customHeight="1"/>
  </sheetData>
  <mergeCells count="27">
    <mergeCell ref="J81:K81"/>
    <mergeCell ref="J12:K12"/>
    <mergeCell ref="J21:K21"/>
    <mergeCell ref="J28:K28"/>
    <mergeCell ref="J106:K106"/>
    <mergeCell ref="J45:K45"/>
    <mergeCell ref="J112:K112"/>
    <mergeCell ref="J115:K115"/>
    <mergeCell ref="J122:K122"/>
    <mergeCell ref="J136:K136"/>
    <mergeCell ref="G2:G3"/>
    <mergeCell ref="H2:H3"/>
    <mergeCell ref="I2:I3"/>
    <mergeCell ref="J2:K2"/>
    <mergeCell ref="J55:K55"/>
    <mergeCell ref="J99:K99"/>
    <mergeCell ref="J64:K64"/>
    <mergeCell ref="J71:K71"/>
    <mergeCell ref="J92:K92"/>
    <mergeCell ref="J4:K4"/>
    <mergeCell ref="J8:K8"/>
    <mergeCell ref="J36:K36"/>
    <mergeCell ref="A2:A3"/>
    <mergeCell ref="B2:B3"/>
    <mergeCell ref="C2:C3"/>
    <mergeCell ref="D2:D3"/>
    <mergeCell ref="E2:F3"/>
  </mergeCells>
  <phoneticPr fontId="2"/>
  <dataValidations count="3">
    <dataValidation imeMode="halfAlpha" allowBlank="1" showInputMessage="1" showErrorMessage="1" sqref="K46 K37:K44 K5:K7 J36:J46 J47:K54 K56 J55:J56 K65 J66:K70 J64:J65 K72 J92:J93 K93 J71:J72 K100:K104 J99:J104 J106:J107 J105:K105 K107 J108:K111 K113 J114:K114 K116 J115:J116 J117:K121 J122:J123 K123 J124:K135 J136:J137 K137 J112:J113 K82 J94:K98 J83:K91 J81:J82 J73:K80 K9:K10 K22 K13:K20 J12:J22 J28:J29 J23:K27 K29 J30:K35 J4:J10 J138:K154 J11:K11 C4:F154 J57:K63"/>
    <dataValidation imeMode="hiragana" allowBlank="1" showInputMessage="1" showErrorMessage="1" sqref="H2:I2 H4:I1048576"/>
    <dataValidation type="list" allowBlank="1" showInputMessage="1" showErrorMessage="1" sqref="B4:B154">
      <formula1>"属性,基幹,就業安定,生計自立,WLB,学習訓練,DW,参考指標,ILO,U6,Mother"</formula1>
    </dataValidation>
  </dataValidations>
  <pageMargins left="0.43307086614173229" right="0.43307086614173229" top="0.55118110236220474" bottom="0.55118110236220474" header="0.31496062992125984" footer="0.31496062992125984"/>
  <pageSetup paperSize="8" fitToHeight="0" orientation="portrait" r:id="rId1"/>
  <headerFoot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6FE260D80A1B54D90F90D1BFDD72768" ma:contentTypeVersion="6" ma:contentTypeDescription="新しいドキュメントを作成します。" ma:contentTypeScope="" ma:versionID="1d028ce59cf6823039ff6259c00a72ee">
  <xsd:schema xmlns:xsd="http://www.w3.org/2001/XMLSchema" xmlns:xs="http://www.w3.org/2001/XMLSchema" xmlns:p="http://schemas.microsoft.com/office/2006/metadata/properties" xmlns:ns2="7ffa43de-7a0f-4c58-8e19-2c379f60f584" targetNamespace="http://schemas.microsoft.com/office/2006/metadata/properties" ma:root="true" ma:fieldsID="788ab1c54e7c496f9f93a3ca892a0610" ns2:_="">
    <xsd:import namespace="7ffa43de-7a0f-4c58-8e19-2c379f60f58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fa43de-7a0f-4c58-8e19-2c379f60f5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847B38E-0B1D-4A7F-AE0C-C5A882A240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fa43de-7a0f-4c58-8e19-2c379f60f5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D908F2C-EBA1-4592-882D-001699BF1BC2}">
  <ds:schemaRefs>
    <ds:schemaRef ds:uri="http://schemas.microsoft.com/sharepoint/v3/contenttype/forms"/>
  </ds:schemaRefs>
</ds:datastoreItem>
</file>

<file path=customXml/itemProps3.xml><?xml version="1.0" encoding="utf-8"?>
<ds:datastoreItem xmlns:ds="http://schemas.openxmlformats.org/officeDocument/2006/customXml" ds:itemID="{E9FA9F90-B60C-4213-84FC-0DF3251D202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2018目次</vt:lpstr>
      <vt:lpstr>2018調査票（本調査）</vt:lpstr>
      <vt:lpstr>業種コード表</vt:lpstr>
      <vt:lpstr>職種コード表</vt:lpstr>
      <vt:lpstr>2018調査票（追加調査）</vt:lpstr>
      <vt:lpstr>'2018調査票（追加調査）'!Print_Area</vt:lpstr>
      <vt:lpstr>'2018調査票（本調査）'!Print_Area</vt:lpstr>
      <vt:lpstr>'2018目次'!Print_Area</vt:lpstr>
      <vt:lpstr>業種コード表!Print_Area</vt:lpstr>
      <vt:lpstr>職種コード表!Print_Area</vt:lpstr>
      <vt:lpstr>'2018調査票（追加調査）'!Print_Titles</vt:lpstr>
      <vt:lpstr>'2018調査票（本調査）'!Print_Titles</vt:lpstr>
      <vt:lpstr>'2018目次'!Print_Titles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久米　功一</dc:creator>
  <cp:lastModifiedBy>阪口　祐子</cp:lastModifiedBy>
  <cp:lastPrinted>2019-03-19T05:39:08Z</cp:lastPrinted>
  <dcterms:created xsi:type="dcterms:W3CDTF">2014-02-19T06:20:01Z</dcterms:created>
  <dcterms:modified xsi:type="dcterms:W3CDTF">2019-11-11T06:36:04Z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0x01010086FE260D80A1B54D90F90D1BFDD72768</vt:lpwstr>
  </property>
</Properties>
</file>