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10)全国就業実態パネル調査\06)JPSED調査票・設計資料\シンプル版調査票\"/>
    </mc:Choice>
  </mc:AlternateContent>
  <bookViews>
    <workbookView xWindow="0" yWindow="0" windowWidth="12315" windowHeight="10455"/>
  </bookViews>
  <sheets>
    <sheet name="2017目次" sheetId="1" r:id="rId1"/>
    <sheet name="2017調査票" sheetId="2" r:id="rId2"/>
    <sheet name="業種" sheetId="3" r:id="rId3"/>
    <sheet name="職種" sheetId="4" r:id="rId4"/>
  </sheets>
  <externalReferences>
    <externalReference r:id="rId5"/>
  </externalReferences>
  <definedNames>
    <definedName name="_AMO_XmlVersion" hidden="1">"'1'"</definedName>
    <definedName name="_xlnm._FilterDatabase" localSheetId="1" hidden="1">'2017調査票'!$A$3:$H$1184</definedName>
    <definedName name="_xlnm._FilterDatabase" localSheetId="0" hidden="1">'2017目次'!$A$4:$E$4</definedName>
    <definedName name="list_1" localSheetId="1">#REF!</definedName>
    <definedName name="list_1" localSheetId="0">#REF!</definedName>
    <definedName name="list_1" localSheetId="2">#REF!</definedName>
    <definedName name="list_1" localSheetId="3">#REF!</definedName>
    <definedName name="list_1">#REF!</definedName>
    <definedName name="list_1_cn" localSheetId="1">#REF!</definedName>
    <definedName name="list_1_cn" localSheetId="0">#REF!</definedName>
    <definedName name="list_1_cn" localSheetId="2">#REF!</definedName>
    <definedName name="list_1_cn" localSheetId="3">#REF!</definedName>
    <definedName name="list_1_cn">#REF!</definedName>
    <definedName name="list_1_jp" localSheetId="1">[1]list_jp!$A$2:$A$8</definedName>
    <definedName name="list_1_jp" localSheetId="0">[1]list_jp!$A$2:$A$8</definedName>
    <definedName name="list_1_jp" localSheetId="2">[1]list_jp!$A$2:$A$8</definedName>
    <definedName name="list_1_jp" localSheetId="3">[1]list_jp!$A$2:$A$8</definedName>
    <definedName name="list_1_jp">[1]list_jp!$A$2:$A$8</definedName>
    <definedName name="list_2" localSheetId="1">#REF!</definedName>
    <definedName name="list_2" localSheetId="0">#REF!</definedName>
    <definedName name="list_2" localSheetId="2">#REF!</definedName>
    <definedName name="list_2" localSheetId="3">#REF!</definedName>
    <definedName name="list_2">#REF!</definedName>
    <definedName name="list_2_cn" localSheetId="1">#REF!</definedName>
    <definedName name="list_2_cn" localSheetId="0">#REF!</definedName>
    <definedName name="list_2_cn" localSheetId="2">#REF!</definedName>
    <definedName name="list_2_cn" localSheetId="3">#REF!</definedName>
    <definedName name="list_2_cn">#REF!</definedName>
    <definedName name="list_2_jp" localSheetId="1">[1]list_jp!$B$2:$B$16</definedName>
    <definedName name="list_2_jp" localSheetId="0">[1]list_jp!$B$2:$B$16</definedName>
    <definedName name="list_2_jp" localSheetId="2">[1]list_jp!$B$2:$B$16</definedName>
    <definedName name="list_2_jp" localSheetId="3">[1]list_jp!$B$2:$B$16</definedName>
    <definedName name="list_2_jp">[1]list_jp!$B$2:$B$16</definedName>
    <definedName name="list_2loop" localSheetId="1">#REF!</definedName>
    <definedName name="list_2loop" localSheetId="0">#REF!</definedName>
    <definedName name="list_2loop" localSheetId="2">#REF!</definedName>
    <definedName name="list_2loop" localSheetId="3">#REF!</definedName>
    <definedName name="list_2loop">#REF!</definedName>
    <definedName name="list_2loop_cn" localSheetId="1">#REF!</definedName>
    <definedName name="list_2loop_cn" localSheetId="0">#REF!</definedName>
    <definedName name="list_2loop_cn" localSheetId="2">#REF!</definedName>
    <definedName name="list_2loop_cn" localSheetId="3">#REF!</definedName>
    <definedName name="list_2loop_cn">#REF!</definedName>
    <definedName name="list_2looplist" localSheetId="1">#REF!</definedName>
    <definedName name="list_2looplist" localSheetId="0">#REF!</definedName>
    <definedName name="list_2looplist" localSheetId="2">#REF!</definedName>
    <definedName name="list_2looplist" localSheetId="3">#REF!</definedName>
    <definedName name="list_2looplist">#REF!</definedName>
    <definedName name="list_2looplist_cn" localSheetId="1">#REF!</definedName>
    <definedName name="list_2looplist_cn" localSheetId="0">#REF!</definedName>
    <definedName name="list_2looplist_cn" localSheetId="2">#REF!</definedName>
    <definedName name="list_2looplist_cn" localSheetId="3">#REF!</definedName>
    <definedName name="list_2looplist_cn">#REF!</definedName>
    <definedName name="list_2mark" localSheetId="1">#REF!</definedName>
    <definedName name="list_2mark" localSheetId="0">#REF!</definedName>
    <definedName name="list_2mark" localSheetId="2">#REF!</definedName>
    <definedName name="list_2mark" localSheetId="3">#REF!</definedName>
    <definedName name="list_2mark">#REF!</definedName>
    <definedName name="list_2mark_cn" localSheetId="1">#REF!</definedName>
    <definedName name="list_2mark_cn" localSheetId="0">#REF!</definedName>
    <definedName name="list_2mark_cn" localSheetId="2">#REF!</definedName>
    <definedName name="list_2mark_cn" localSheetId="3">#REF!</definedName>
    <definedName name="list_2mark_cn">#REF!</definedName>
    <definedName name="list_2marklist" localSheetId="1">#REF!</definedName>
    <definedName name="list_2marklist" localSheetId="0">#REF!</definedName>
    <definedName name="list_2marklist" localSheetId="2">#REF!</definedName>
    <definedName name="list_2marklist" localSheetId="3">#REF!</definedName>
    <definedName name="list_2marklist">#REF!</definedName>
    <definedName name="list_2marklist_cn" localSheetId="1">#REF!</definedName>
    <definedName name="list_2marklist_cn" localSheetId="0">#REF!</definedName>
    <definedName name="list_2marklist_cn" localSheetId="2">#REF!</definedName>
    <definedName name="list_2marklist_cn" localSheetId="3">#REF!</definedName>
    <definedName name="list_2marklist_cn">#REF!</definedName>
    <definedName name="list_2txt" localSheetId="1">#REF!</definedName>
    <definedName name="list_2txt" localSheetId="0">#REF!</definedName>
    <definedName name="list_2txt" localSheetId="2">#REF!</definedName>
    <definedName name="list_2txt" localSheetId="3">#REF!</definedName>
    <definedName name="list_2txt">#REF!</definedName>
    <definedName name="list_2txt_cn" localSheetId="1">#REF!</definedName>
    <definedName name="list_2txt_cn" localSheetId="0">#REF!</definedName>
    <definedName name="list_2txt_cn" localSheetId="2">#REF!</definedName>
    <definedName name="list_2txt_cn" localSheetId="3">#REF!</definedName>
    <definedName name="list_2txt_cn">#REF!</definedName>
    <definedName name="list_3ma" localSheetId="1">#REF!</definedName>
    <definedName name="list_3ma" localSheetId="0">#REF!</definedName>
    <definedName name="list_3ma" localSheetId="2">#REF!</definedName>
    <definedName name="list_3ma" localSheetId="3">#REF!</definedName>
    <definedName name="list_3ma">#REF!</definedName>
    <definedName name="list_3ma_cn" localSheetId="1">#REF!</definedName>
    <definedName name="list_3ma_cn" localSheetId="0">#REF!</definedName>
    <definedName name="list_3ma_cn" localSheetId="2">#REF!</definedName>
    <definedName name="list_3ma_cn" localSheetId="3">#REF!</definedName>
    <definedName name="list_3ma_cn">#REF!</definedName>
    <definedName name="list_3ma_jp" localSheetId="1">[1]list_jp!$I$2:$I$4</definedName>
    <definedName name="list_3ma_jp" localSheetId="0">[1]list_jp!$I$2:$I$4</definedName>
    <definedName name="list_3ma_jp" localSheetId="2">[1]list_jp!$I$2:$I$4</definedName>
    <definedName name="list_3ma_jp" localSheetId="3">[1]list_jp!$I$2:$I$4</definedName>
    <definedName name="list_3ma_jp">[1]list_jp!$I$2:$I$4</definedName>
    <definedName name="list_3pd" localSheetId="1">#REF!</definedName>
    <definedName name="list_3pd" localSheetId="0">#REF!</definedName>
    <definedName name="list_3pd" localSheetId="2">#REF!</definedName>
    <definedName name="list_3pd" localSheetId="3">#REF!</definedName>
    <definedName name="list_3pd">#REF!</definedName>
    <definedName name="list_3pd_cn" localSheetId="1">#REF!</definedName>
    <definedName name="list_3pd_cn" localSheetId="0">#REF!</definedName>
    <definedName name="list_3pd_cn" localSheetId="2">#REF!</definedName>
    <definedName name="list_3pd_cn" localSheetId="3">#REF!</definedName>
    <definedName name="list_3pd_cn">#REF!</definedName>
    <definedName name="list_3pd_jp" localSheetId="1">[1]list_jp!$J$2:$J$4</definedName>
    <definedName name="list_3pd_jp" localSheetId="0">[1]list_jp!$J$2:$J$4</definedName>
    <definedName name="list_3pd_jp" localSheetId="2">[1]list_jp!$J$2:$J$4</definedName>
    <definedName name="list_3pd_jp" localSheetId="3">[1]list_jp!$J$2:$J$4</definedName>
    <definedName name="list_3pd_jp">[1]list_jp!$J$2:$J$4</definedName>
    <definedName name="list_3sa" localSheetId="1">#REF!</definedName>
    <definedName name="list_3sa" localSheetId="0">#REF!</definedName>
    <definedName name="list_3sa" localSheetId="2">#REF!</definedName>
    <definedName name="list_3sa" localSheetId="3">#REF!</definedName>
    <definedName name="list_3sa">#REF!</definedName>
    <definedName name="list_3sa_cn" localSheetId="1">#REF!</definedName>
    <definedName name="list_3sa_cn" localSheetId="0">#REF!</definedName>
    <definedName name="list_3sa_cn" localSheetId="2">#REF!</definedName>
    <definedName name="list_3sa_cn" localSheetId="3">#REF!</definedName>
    <definedName name="list_3sa_cn">#REF!</definedName>
    <definedName name="list_3sa_jp" localSheetId="1">[1]list_jp!$H$2:$H$4</definedName>
    <definedName name="list_3sa_jp" localSheetId="0">[1]list_jp!$H$2:$H$4</definedName>
    <definedName name="list_3sa_jp" localSheetId="2">[1]list_jp!$H$2:$H$4</definedName>
    <definedName name="list_3sa_jp" localSheetId="3">[1]list_jp!$H$2:$H$4</definedName>
    <definedName name="list_3sa_jp">[1]list_jp!$H$2:$H$4</definedName>
    <definedName name="list_3sc" localSheetId="1">#REF!</definedName>
    <definedName name="list_3sc" localSheetId="0">#REF!</definedName>
    <definedName name="list_3sc" localSheetId="2">#REF!</definedName>
    <definedName name="list_3sc" localSheetId="3">#REF!</definedName>
    <definedName name="list_3sc">#REF!</definedName>
    <definedName name="list_3sc_cn" localSheetId="1">#REF!</definedName>
    <definedName name="list_3sc_cn" localSheetId="0">#REF!</definedName>
    <definedName name="list_3sc_cn" localSheetId="2">#REF!</definedName>
    <definedName name="list_3sc_cn" localSheetId="3">#REF!</definedName>
    <definedName name="list_3sc_cn">#REF!</definedName>
    <definedName name="list_3sc_jp" localSheetId="1">[1]list_jp!$K$2:$K$4</definedName>
    <definedName name="list_3sc_jp" localSheetId="0">[1]list_jp!$K$2:$K$4</definedName>
    <definedName name="list_3sc_jp" localSheetId="2">[1]list_jp!$K$2:$K$4</definedName>
    <definedName name="list_3sc_jp" localSheetId="3">[1]list_jp!$K$2:$K$4</definedName>
    <definedName name="list_3sc_jp">[1]list_jp!$K$2:$K$4</definedName>
    <definedName name="list_3xc" localSheetId="1">#REF!</definedName>
    <definedName name="list_3xc" localSheetId="0">#REF!</definedName>
    <definedName name="list_3xc" localSheetId="2">#REF!</definedName>
    <definedName name="list_3xc" localSheetId="3">#REF!</definedName>
    <definedName name="list_3xc">#REF!</definedName>
    <definedName name="list_3xc_cn" localSheetId="1">#REF!</definedName>
    <definedName name="list_3xc_cn" localSheetId="0">#REF!</definedName>
    <definedName name="list_3xc_cn" localSheetId="2">#REF!</definedName>
    <definedName name="list_3xc_cn" localSheetId="3">#REF!</definedName>
    <definedName name="list_3xc_cn">#REF!</definedName>
    <definedName name="list_3xc_jp" localSheetId="1">[1]list_jp!$L$2:$L$3</definedName>
    <definedName name="list_3xc_jp" localSheetId="0">[1]list_jp!$L$2:$L$3</definedName>
    <definedName name="list_3xc_jp" localSheetId="2">[1]list_jp!$L$2:$L$3</definedName>
    <definedName name="list_3xc_jp" localSheetId="3">[1]list_jp!$L$2:$L$3</definedName>
    <definedName name="list_3xc_jp">[1]list_jp!$L$2:$L$3</definedName>
    <definedName name="list_3xr" localSheetId="1">#REF!</definedName>
    <definedName name="list_3xr" localSheetId="0">#REF!</definedName>
    <definedName name="list_3xr" localSheetId="2">#REF!</definedName>
    <definedName name="list_3xr" localSheetId="3">#REF!</definedName>
    <definedName name="list_3xr">#REF!</definedName>
    <definedName name="list_3xr_cn" localSheetId="1">#REF!</definedName>
    <definedName name="list_3xr_cn" localSheetId="0">#REF!</definedName>
    <definedName name="list_3xr_cn" localSheetId="2">#REF!</definedName>
    <definedName name="list_3xr_cn" localSheetId="3">#REF!</definedName>
    <definedName name="list_3xr_cn">#REF!</definedName>
    <definedName name="list_3xr_jp" localSheetId="1">[1]list_jp!$M$2:$M$3</definedName>
    <definedName name="list_3xr_jp" localSheetId="0">[1]list_jp!$M$2:$M$3</definedName>
    <definedName name="list_3xr_jp" localSheetId="2">[1]list_jp!$M$2:$M$3</definedName>
    <definedName name="list_3xr_jp" localSheetId="3">[1]list_jp!$M$2:$M$3</definedName>
    <definedName name="list_3xr_jp">[1]list_jp!$M$2:$M$3</definedName>
    <definedName name="list_3xt" localSheetId="1">#REF!</definedName>
    <definedName name="list_3xt" localSheetId="0">#REF!</definedName>
    <definedName name="list_3xt" localSheetId="2">#REF!</definedName>
    <definedName name="list_3xt" localSheetId="3">#REF!</definedName>
    <definedName name="list_3xt">#REF!</definedName>
    <definedName name="list_3xt_cn" localSheetId="1">#REF!</definedName>
    <definedName name="list_3xt_cn" localSheetId="0">#REF!</definedName>
    <definedName name="list_3xt_cn" localSheetId="2">#REF!</definedName>
    <definedName name="list_3xt_cn" localSheetId="3">#REF!</definedName>
    <definedName name="list_3xt_cn">#REF!</definedName>
    <definedName name="list_3xt_jp" localSheetId="1">[1]list_jp!$N$2:$N$3</definedName>
    <definedName name="list_3xt_jp" localSheetId="0">[1]list_jp!$N$2:$N$3</definedName>
    <definedName name="list_3xt_jp" localSheetId="2">[1]list_jp!$N$2:$N$3</definedName>
    <definedName name="list_3xt_jp" localSheetId="3">[1]list_jp!$N$2:$N$3</definedName>
    <definedName name="list_3xt_jp">[1]list_jp!$N$2:$N$3</definedName>
    <definedName name="list_4" localSheetId="1">#REF!</definedName>
    <definedName name="list_4" localSheetId="0">#REF!</definedName>
    <definedName name="list_4" localSheetId="2">#REF!</definedName>
    <definedName name="list_4" localSheetId="3">#REF!</definedName>
    <definedName name="list_4">#REF!</definedName>
    <definedName name="list_4_cn" localSheetId="1">#REF!</definedName>
    <definedName name="list_4_cn" localSheetId="0">#REF!</definedName>
    <definedName name="list_4_cn" localSheetId="2">#REF!</definedName>
    <definedName name="list_4_cn" localSheetId="3">#REF!</definedName>
    <definedName name="list_4_cn">#REF!</definedName>
    <definedName name="list_4_jp" localSheetId="1">[1]list_jp!$O$2:$O$3</definedName>
    <definedName name="list_4_jp" localSheetId="0">[1]list_jp!$O$2:$O$3</definedName>
    <definedName name="list_4_jp" localSheetId="2">[1]list_jp!$O$2:$O$3</definedName>
    <definedName name="list_4_jp" localSheetId="3">[1]list_jp!$O$2:$O$3</definedName>
    <definedName name="list_4_jp">[1]list_jp!$O$2:$O$3</definedName>
    <definedName name="list_5" localSheetId="1">#REF!</definedName>
    <definedName name="list_5" localSheetId="0">#REF!</definedName>
    <definedName name="list_5" localSheetId="2">#REF!</definedName>
    <definedName name="list_5" localSheetId="3">#REF!</definedName>
    <definedName name="list_5">#REF!</definedName>
    <definedName name="list_5_cn" localSheetId="1">#REF!</definedName>
    <definedName name="list_5_cn" localSheetId="0">#REF!</definedName>
    <definedName name="list_5_cn" localSheetId="2">#REF!</definedName>
    <definedName name="list_5_cn" localSheetId="3">#REF!</definedName>
    <definedName name="list_5_cn">#REF!</definedName>
    <definedName name="list_5_jp" localSheetId="1">[1]list_jp!$P$2:$P$4</definedName>
    <definedName name="list_5_jp" localSheetId="0">[1]list_jp!$P$2:$P$4</definedName>
    <definedName name="list_5_jp" localSheetId="2">[1]list_jp!$P$2:$P$4</definedName>
    <definedName name="list_5_jp" localSheetId="3">[1]list_jp!$P$2:$P$4</definedName>
    <definedName name="list_5_jp">[1]list_jp!$P$2:$P$4</definedName>
    <definedName name="list_5ctg" localSheetId="1">#REF!</definedName>
    <definedName name="list_5ctg" localSheetId="0">#REF!</definedName>
    <definedName name="list_5ctg" localSheetId="2">#REF!</definedName>
    <definedName name="list_5ctg" localSheetId="3">#REF!</definedName>
    <definedName name="list_5ctg">#REF!</definedName>
    <definedName name="list_5ctg_cn" localSheetId="1">#REF!</definedName>
    <definedName name="list_5ctg_cn" localSheetId="0">#REF!</definedName>
    <definedName name="list_5ctg_cn" localSheetId="2">#REF!</definedName>
    <definedName name="list_5ctg_cn" localSheetId="3">#REF!</definedName>
    <definedName name="list_5ctg_cn">#REF!</definedName>
    <definedName name="list_5ctg_jp" localSheetId="1">[1]list_jp!$Q$2:$Q$3</definedName>
    <definedName name="list_5ctg_jp" localSheetId="0">[1]list_jp!$Q$2:$Q$3</definedName>
    <definedName name="list_5ctg_jp" localSheetId="2">[1]list_jp!$Q$2:$Q$3</definedName>
    <definedName name="list_5ctg_jp" localSheetId="3">[1]list_jp!$Q$2:$Q$3</definedName>
    <definedName name="list_5ctg_jp">[1]list_jp!$Q$2:$Q$3</definedName>
    <definedName name="list_6_jp" localSheetId="1">[1]list_jp!$S$2:$S$3</definedName>
    <definedName name="list_6_jp" localSheetId="0">[1]list_jp!$S$2:$S$3</definedName>
    <definedName name="list_6_jp" localSheetId="2">[1]list_jp!$S$2:$S$3</definedName>
    <definedName name="list_6_jp" localSheetId="3">[1]list_jp!$S$2:$S$3</definedName>
    <definedName name="list_6_jp">[1]list_jp!$S$2:$S$3</definedName>
    <definedName name="list_6nec" localSheetId="1">#REF!</definedName>
    <definedName name="list_6nec" localSheetId="0">#REF!</definedName>
    <definedName name="list_6nec" localSheetId="2">#REF!</definedName>
    <definedName name="list_6nec" localSheetId="3">#REF!</definedName>
    <definedName name="list_6nec">#REF!</definedName>
    <definedName name="list_6nec_cn" localSheetId="1">#REF!</definedName>
    <definedName name="list_6nec_cn" localSheetId="0">#REF!</definedName>
    <definedName name="list_6nec_cn" localSheetId="2">#REF!</definedName>
    <definedName name="list_6nec_cn" localSheetId="3">#REF!</definedName>
    <definedName name="list_6nec_cn">#REF!</definedName>
    <definedName name="_xlnm.Print_Area" localSheetId="1">'2017調査票'!$A$1:$G$1184</definedName>
    <definedName name="_xlnm.Print_Area" localSheetId="0">'2017目次'!$A$1:$D$123</definedName>
    <definedName name="_xlnm.Print_Area" localSheetId="2">業種!$A$1:$K$49</definedName>
    <definedName name="_xlnm.Print_Area" localSheetId="3">職種!$A$1:$T$78</definedName>
    <definedName name="_xlnm.Print_Titles" localSheetId="1">'2017調査票'!$2:$2</definedName>
    <definedName name="_xlnm.Print_Titles" localSheetId="0">'2017目次'!$3:$4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12" i="2" s="1"/>
  <c r="B15" i="2" s="1"/>
  <c r="B65" i="2" s="1"/>
  <c r="F877" i="2"/>
  <c r="F883" i="2" s="1"/>
  <c r="F899" i="2" s="1"/>
  <c r="F905" i="2" s="1"/>
  <c r="F914" i="2" s="1"/>
  <c r="F1092" i="2" s="1"/>
  <c r="F1093" i="2" s="1"/>
  <c r="G970" i="2"/>
  <c r="F995" i="2"/>
  <c r="G995" i="2"/>
  <c r="F1099" i="2"/>
  <c r="F1163" i="2"/>
  <c r="F1173" i="2"/>
  <c r="F1181" i="2"/>
  <c r="C7" i="1"/>
  <c r="C8" i="1" s="1"/>
  <c r="C9" i="1" s="1"/>
  <c r="C10" i="1" s="1"/>
  <c r="C11" i="1" s="1"/>
  <c r="C12" i="1" s="1"/>
  <c r="C13" i="1" s="1"/>
  <c r="C15" i="1" s="1"/>
  <c r="C16" i="1" s="1"/>
  <c r="C17" i="1" s="1"/>
  <c r="C18" i="1" s="1"/>
  <c r="C19" i="1" s="1"/>
  <c r="C20" i="1" s="1"/>
  <c r="C21" i="1" s="1"/>
  <c r="F535" i="2" l="1"/>
  <c r="F85" i="2"/>
  <c r="C24" i="1"/>
  <c r="C25" i="1"/>
  <c r="C28" i="1" s="1"/>
  <c r="C29" i="1" s="1"/>
  <c r="C30" i="1" s="1"/>
  <c r="C31" i="1" s="1"/>
  <c r="C32" i="1" s="1"/>
  <c r="C33" i="1" s="1"/>
  <c r="C34" i="1" s="1"/>
  <c r="C35" i="1" s="1"/>
  <c r="C36" i="1" s="1"/>
  <c r="C37" i="1" s="1"/>
  <c r="C38" i="1" s="1"/>
  <c r="C40" i="1" s="1"/>
  <c r="C41" i="1" s="1"/>
  <c r="C42" i="1" s="1"/>
  <c r="C43" i="1" s="1"/>
  <c r="C44" i="1" s="1"/>
  <c r="C45" i="1" s="1"/>
  <c r="C46" i="1" s="1"/>
  <c r="C47" i="1" s="1"/>
  <c r="C48" i="1" s="1"/>
  <c r="C49" i="1" s="1"/>
  <c r="C50" i="1" s="1"/>
  <c r="C51" i="1" s="1"/>
  <c r="C52" i="1" s="1"/>
  <c r="C53" i="1" s="1"/>
  <c r="C54" i="1" s="1"/>
  <c r="C55" i="1" s="1"/>
  <c r="C56" i="1" s="1"/>
  <c r="C57" i="1" s="1"/>
  <c r="C60" i="1" s="1"/>
  <c r="C61" i="1" s="1"/>
  <c r="C62" i="1" s="1"/>
  <c r="C63" i="1" s="1"/>
  <c r="C64" i="1" s="1"/>
  <c r="C65" i="1" s="1"/>
  <c r="C66" i="1" s="1"/>
  <c r="C67" i="1" s="1"/>
  <c r="C68" i="1" s="1"/>
  <c r="C70" i="1" s="1"/>
  <c r="C71" i="1" s="1"/>
  <c r="C73" i="1" s="1"/>
  <c r="C74" i="1" s="1"/>
  <c r="C75" i="1" s="1"/>
  <c r="C76" i="1" s="1"/>
  <c r="C78" i="1" s="1"/>
  <c r="C79" i="1" s="1"/>
  <c r="C80" i="1" s="1"/>
  <c r="C82" i="1" s="1"/>
  <c r="C83" i="1" s="1"/>
  <c r="C85" i="1" s="1"/>
  <c r="C86" i="1" s="1"/>
  <c r="C87" i="1" s="1"/>
  <c r="C88" i="1" s="1"/>
  <c r="C91" i="1" s="1"/>
  <c r="C92" i="1" s="1"/>
  <c r="C93" i="1" s="1"/>
  <c r="C94" i="1" s="1"/>
  <c r="C96" i="1" s="1"/>
  <c r="C97" i="1" s="1"/>
  <c r="C98" i="1" s="1"/>
  <c r="C99" i="1" s="1"/>
  <c r="C100" i="1" s="1"/>
  <c r="C101" i="1" s="1"/>
  <c r="C102" i="1" s="1"/>
  <c r="C103" i="1" s="1"/>
  <c r="C104" i="1" s="1"/>
  <c r="C106" i="1" s="1"/>
  <c r="C107" i="1" s="1"/>
  <c r="C108" i="1" s="1"/>
  <c r="C109" i="1" s="1"/>
  <c r="C111" i="1" s="1"/>
  <c r="C112" i="1" s="1"/>
  <c r="C113" i="1" s="1"/>
  <c r="C114" i="1" s="1"/>
  <c r="C115" i="1" s="1"/>
  <c r="C116" i="1" s="1"/>
  <c r="C117" i="1" s="1"/>
  <c r="C118" i="1" s="1"/>
  <c r="C120" i="1" s="1"/>
  <c r="C121" i="1" s="1"/>
  <c r="C122" i="1" s="1"/>
  <c r="C123" i="1" s="1"/>
  <c r="C22" i="1"/>
  <c r="C23" i="1"/>
  <c r="F96" i="2"/>
  <c r="B85" i="2"/>
  <c r="B96" i="2" s="1"/>
  <c r="B118" i="2" s="1"/>
  <c r="B130" i="2" s="1"/>
  <c r="B134" i="2" l="1"/>
  <c r="F1124" i="2"/>
  <c r="F1136" i="2"/>
  <c r="F142" i="2" l="1"/>
  <c r="B139" i="2"/>
  <c r="F139" i="2"/>
  <c r="F147" i="2" l="1"/>
  <c r="F151" i="2"/>
  <c r="F144" i="2"/>
  <c r="F148" i="2"/>
  <c r="F152" i="2"/>
  <c r="F145" i="2"/>
  <c r="B142" i="2"/>
  <c r="B155" i="2" s="1"/>
  <c r="B163" i="2" s="1"/>
  <c r="B175" i="2" s="1"/>
  <c r="F153" i="2"/>
  <c r="F149" i="2"/>
  <c r="F150" i="2"/>
  <c r="F146" i="2"/>
  <c r="B217" i="2" l="1"/>
  <c r="B231" i="2"/>
  <c r="B187" i="2"/>
  <c r="B202" i="2"/>
  <c r="F669" i="2" l="1"/>
  <c r="F616" i="2"/>
  <c r="F691" i="2"/>
  <c r="F716" i="2"/>
  <c r="F1118" i="2"/>
  <c r="F661" i="2"/>
  <c r="F676" i="2"/>
  <c r="F729" i="2"/>
  <c r="F609" i="2"/>
  <c r="F704" i="2"/>
  <c r="F759" i="2"/>
  <c r="F449" i="2"/>
  <c r="F460" i="2"/>
  <c r="F479" i="2"/>
  <c r="F280" i="2"/>
  <c r="F299" i="2"/>
  <c r="F309" i="2"/>
  <c r="F371" i="2"/>
  <c r="F392" i="2"/>
  <c r="F494" i="2"/>
  <c r="F504" i="2"/>
  <c r="F514" i="2"/>
  <c r="F526" i="2"/>
  <c r="F1098" i="2"/>
  <c r="B250" i="2"/>
  <c r="F489" i="2"/>
  <c r="F250" i="2"/>
  <c r="F509" i="2"/>
  <c r="F440" i="2"/>
  <c r="F469" i="2"/>
  <c r="F397" i="2"/>
  <c r="F499" i="2"/>
  <c r="F521" i="2"/>
  <c r="F290" i="2"/>
  <c r="B259" i="2" l="1"/>
  <c r="B267" i="2" s="1"/>
  <c r="B280" i="2" s="1"/>
  <c r="B290" i="2" s="1"/>
  <c r="B299" i="2" s="1"/>
  <c r="F259" i="2"/>
  <c r="F408" i="2"/>
  <c r="F267" i="2"/>
  <c r="B304" i="2" l="1"/>
  <c r="B309" i="2" s="1"/>
  <c r="F304" i="2"/>
  <c r="F351" i="2"/>
  <c r="B316" i="2" l="1"/>
  <c r="B339" i="2" s="1"/>
  <c r="B351" i="2" s="1"/>
  <c r="B371" i="2" s="1"/>
  <c r="F339" i="2"/>
  <c r="F316" i="2"/>
  <c r="B376" i="2" l="1"/>
  <c r="B392" i="2" s="1"/>
  <c r="B397" i="2" s="1"/>
  <c r="B408" i="2" s="1"/>
  <c r="F376" i="2"/>
  <c r="B413" i="2" l="1"/>
  <c r="B422" i="2" s="1"/>
  <c r="B440" i="2" s="1"/>
  <c r="B449" i="2" s="1"/>
  <c r="F413" i="2"/>
  <c r="B457" i="2" l="1"/>
  <c r="B460" i="2" s="1"/>
  <c r="B469" i="2" s="1"/>
  <c r="B479" i="2" s="1"/>
  <c r="F457" i="2"/>
  <c r="B494" i="2" l="1"/>
  <c r="B504" i="2"/>
  <c r="B514" i="2"/>
  <c r="B521" i="2" s="1"/>
  <c r="B526" i="2" s="1"/>
  <c r="B532" i="2" s="1"/>
  <c r="B489" i="2"/>
  <c r="B509" i="2"/>
  <c r="B499" i="2"/>
  <c r="B547" i="2" l="1"/>
  <c r="B554" i="2" s="1"/>
  <c r="B561" i="2" s="1"/>
  <c r="B575" i="2" s="1"/>
  <c r="G838" i="2"/>
  <c r="G918" i="2"/>
  <c r="G942" i="2"/>
  <c r="G1086" i="2"/>
  <c r="G1093" i="2"/>
  <c r="G827" i="2"/>
  <c r="G858" i="2"/>
  <c r="G865" i="2"/>
  <c r="G877" i="2"/>
  <c r="G899" i="2"/>
  <c r="G905" i="2"/>
  <c r="G914" i="2"/>
  <c r="G941" i="2"/>
  <c r="G1081" i="2"/>
  <c r="G1080" i="2" s="1"/>
  <c r="G1092" i="2"/>
  <c r="G826" i="2"/>
  <c r="G876" i="2"/>
  <c r="G913" i="2"/>
  <c r="G1087" i="2"/>
  <c r="G863" i="2"/>
  <c r="G898" i="2"/>
  <c r="G936" i="2"/>
  <c r="G864" i="2"/>
  <c r="G904" i="2"/>
  <c r="G1024" i="2"/>
  <c r="B584" i="2" l="1"/>
  <c r="B599" i="2" s="1"/>
  <c r="B609" i="2" s="1"/>
  <c r="B616" i="2" s="1"/>
  <c r="B625" i="2" s="1"/>
  <c r="B641" i="2" s="1"/>
  <c r="B653" i="2" s="1"/>
  <c r="B661" i="2" s="1"/>
  <c r="B669" i="2" s="1"/>
  <c r="B676" i="2" s="1"/>
  <c r="B686" i="2" s="1"/>
  <c r="B691" i="2" s="1"/>
  <c r="B704" i="2" s="1"/>
  <c r="B716" i="2" s="1"/>
  <c r="B729" i="2" s="1"/>
  <c r="F941" i="2"/>
  <c r="F918" i="2"/>
  <c r="F942" i="2"/>
  <c r="F936" i="2"/>
  <c r="B736" i="2" l="1"/>
  <c r="B759" i="2" s="1"/>
  <c r="F736" i="2"/>
  <c r="B763" i="2" l="1"/>
  <c r="F763" i="2"/>
  <c r="F819" i="2"/>
  <c r="F1120" i="2"/>
  <c r="B793" i="2" l="1"/>
  <c r="B819" i="2" s="1"/>
  <c r="B827" i="2" s="1"/>
  <c r="F793" i="2"/>
  <c r="B838" i="2" l="1"/>
  <c r="F838" i="2"/>
  <c r="F858" i="2" s="1"/>
  <c r="F1024" i="2" s="1"/>
  <c r="F1086" i="2" s="1"/>
  <c r="F1087" i="2" l="1"/>
  <c r="B843" i="2"/>
  <c r="B858" i="2" s="1"/>
  <c r="B865" i="2" s="1"/>
  <c r="F843" i="2"/>
  <c r="B877" i="2" l="1"/>
  <c r="G883" i="2" l="1"/>
  <c r="B883" i="2"/>
  <c r="B899" i="2" s="1"/>
  <c r="G882" i="2"/>
  <c r="B905" i="2" l="1"/>
  <c r="B914" i="2" s="1"/>
  <c r="B918" i="2" s="1"/>
  <c r="B936" i="2" s="1"/>
  <c r="B942" i="2" s="1"/>
  <c r="B970" i="2" s="1"/>
  <c r="G988" i="2" l="1"/>
  <c r="B988" i="2"/>
  <c r="B995" i="2" s="1"/>
  <c r="B1012" i="2" l="1"/>
  <c r="B1020" i="2" s="1"/>
  <c r="B1073" i="2" s="1"/>
  <c r="B1080" i="2" s="1"/>
  <c r="B1116" i="2" s="1"/>
  <c r="B1124" i="2" s="1"/>
  <c r="B1136" i="2" s="1"/>
  <c r="B1139" i="2" s="1"/>
  <c r="B1143" i="2" s="1"/>
  <c r="B1151" i="2" s="1"/>
  <c r="B1163" i="2" s="1"/>
  <c r="B1173" i="2" s="1"/>
  <c r="B1181" i="2" s="1"/>
  <c r="F1012" i="2"/>
</calcChain>
</file>

<file path=xl/sharedStrings.xml><?xml version="1.0" encoding="utf-8"?>
<sst xmlns="http://schemas.openxmlformats.org/spreadsheetml/2006/main" count="3029" uniqueCount="1863">
  <si>
    <t>就活経験</t>
    <rPh sb="0" eb="2">
      <t>シュウカツ</t>
    </rPh>
    <rPh sb="2" eb="4">
      <t>ケイケン</t>
    </rPh>
    <phoneticPr fontId="3"/>
  </si>
  <si>
    <t>卒業後の職業上の進路決定</t>
    <rPh sb="0" eb="3">
      <t>ソツギョウゴ</t>
    </rPh>
    <rPh sb="4" eb="6">
      <t>ショクギョウ</t>
    </rPh>
    <rPh sb="6" eb="7">
      <t>ジョウ</t>
    </rPh>
    <rPh sb="8" eb="10">
      <t>シンロ</t>
    </rPh>
    <rPh sb="10" eb="12">
      <t>ケッテイ</t>
    </rPh>
    <phoneticPr fontId="3"/>
  </si>
  <si>
    <t>今後の進路希望</t>
    <rPh sb="0" eb="2">
      <t>コンゴ</t>
    </rPh>
    <rPh sb="3" eb="5">
      <t>シンロ</t>
    </rPh>
    <rPh sb="5" eb="7">
      <t>キボウ</t>
    </rPh>
    <phoneticPr fontId="3"/>
  </si>
  <si>
    <t>進路選択にかかわる取り組み</t>
    <rPh sb="0" eb="2">
      <t>シンロ</t>
    </rPh>
    <rPh sb="2" eb="4">
      <t>センタク</t>
    </rPh>
    <rPh sb="9" eb="10">
      <t>ト</t>
    </rPh>
    <rPh sb="11" eb="12">
      <t>ク</t>
    </rPh>
    <phoneticPr fontId="3"/>
  </si>
  <si>
    <t>新規</t>
    <rPh sb="0" eb="2">
      <t>シンキ</t>
    </rPh>
    <phoneticPr fontId="3"/>
  </si>
  <si>
    <t>現在学生の人対象の設問</t>
    <rPh sb="0" eb="2">
      <t>ゲンザイ</t>
    </rPh>
    <rPh sb="2" eb="4">
      <t>ガクセイ</t>
    </rPh>
    <rPh sb="5" eb="6">
      <t>ジン</t>
    </rPh>
    <rPh sb="6" eb="8">
      <t>タイショウ</t>
    </rPh>
    <rPh sb="9" eb="11">
      <t>セツモン</t>
    </rPh>
    <phoneticPr fontId="7"/>
  </si>
  <si>
    <t>転就職意向</t>
    <rPh sb="0" eb="1">
      <t>テン</t>
    </rPh>
    <rPh sb="1" eb="3">
      <t>シュウショク</t>
    </rPh>
    <rPh sb="3" eb="5">
      <t>イコウ</t>
    </rPh>
    <phoneticPr fontId="3"/>
  </si>
  <si>
    <t>貯金額、有価証券の保有額</t>
    <rPh sb="0" eb="2">
      <t>チョキン</t>
    </rPh>
    <rPh sb="2" eb="3">
      <t>ガク</t>
    </rPh>
    <rPh sb="4" eb="6">
      <t>ユウカ</t>
    </rPh>
    <rPh sb="6" eb="8">
      <t>ショウケン</t>
    </rPh>
    <rPh sb="9" eb="12">
      <t>ホユウガク</t>
    </rPh>
    <phoneticPr fontId="3"/>
  </si>
  <si>
    <t>配偶者の年収</t>
    <rPh sb="0" eb="3">
      <t>ハイグウシャ</t>
    </rPh>
    <rPh sb="4" eb="6">
      <t>ネンシュウ</t>
    </rPh>
    <phoneticPr fontId="3"/>
  </si>
  <si>
    <t>配偶者の就業状態</t>
    <rPh sb="0" eb="3">
      <t>ハイグウシャ</t>
    </rPh>
    <rPh sb="4" eb="6">
      <t>シュウギョウ</t>
    </rPh>
    <rPh sb="6" eb="8">
      <t>ジョウタイ</t>
    </rPh>
    <phoneticPr fontId="3"/>
  </si>
  <si>
    <t>1年間の収入（仕事／副業／仕事以外）</t>
    <rPh sb="1" eb="3">
      <t>ネンカン</t>
    </rPh>
    <rPh sb="4" eb="6">
      <t>シュウニュウ</t>
    </rPh>
    <rPh sb="7" eb="9">
      <t>シゴト</t>
    </rPh>
    <rPh sb="10" eb="12">
      <t>フクギョウ</t>
    </rPh>
    <rPh sb="13" eb="15">
      <t>シゴト</t>
    </rPh>
    <rPh sb="15" eb="17">
      <t>イガイ</t>
    </rPh>
    <phoneticPr fontId="3"/>
  </si>
  <si>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3"/>
  </si>
  <si>
    <t>Q83
Q84</t>
    <phoneticPr fontId="3"/>
  </si>
  <si>
    <t>中学3年生時の成績</t>
    <rPh sb="5" eb="6">
      <t>ジ</t>
    </rPh>
    <phoneticPr fontId="3"/>
  </si>
  <si>
    <t>これまでの居住地</t>
    <rPh sb="5" eb="8">
      <t>キョジュウチ</t>
    </rPh>
    <phoneticPr fontId="3"/>
  </si>
  <si>
    <t>これまでのこと、今後の就業意向など</t>
    <phoneticPr fontId="7"/>
  </si>
  <si>
    <t>現１歳出産時に利用した制度</t>
    <rPh sb="0" eb="1">
      <t>ゲン</t>
    </rPh>
    <rPh sb="2" eb="3">
      <t>サイ</t>
    </rPh>
    <rPh sb="3" eb="5">
      <t>シュッサン</t>
    </rPh>
    <rPh sb="5" eb="6">
      <t>トキ</t>
    </rPh>
    <rPh sb="7" eb="9">
      <t>リヨウ</t>
    </rPh>
    <rPh sb="11" eb="13">
      <t>セイド</t>
    </rPh>
    <phoneticPr fontId="3"/>
  </si>
  <si>
    <t>現１歳児出産前後の就業状況</t>
    <rPh sb="0" eb="1">
      <t>ゲン</t>
    </rPh>
    <rPh sb="2" eb="3">
      <t>サイ</t>
    </rPh>
    <rPh sb="3" eb="4">
      <t>ジ</t>
    </rPh>
    <rPh sb="4" eb="6">
      <t>シュッサン</t>
    </rPh>
    <rPh sb="6" eb="8">
      <t>ゼンゴ</t>
    </rPh>
    <rPh sb="9" eb="11">
      <t>シュウギョウ</t>
    </rPh>
    <rPh sb="11" eb="13">
      <t>ジョウキョウ</t>
    </rPh>
    <phoneticPr fontId="3"/>
  </si>
  <si>
    <t>末子出産時に利用した制度</t>
    <rPh sb="0" eb="2">
      <t>マッシ</t>
    </rPh>
    <rPh sb="2" eb="4">
      <t>シュッサン</t>
    </rPh>
    <rPh sb="4" eb="5">
      <t>トキ</t>
    </rPh>
    <rPh sb="6" eb="8">
      <t>リヨウ</t>
    </rPh>
    <rPh sb="10" eb="12">
      <t>セイド</t>
    </rPh>
    <phoneticPr fontId="3"/>
  </si>
  <si>
    <t>末子出産前後の就業状況</t>
    <rPh sb="0" eb="2">
      <t>マッシ</t>
    </rPh>
    <rPh sb="2" eb="4">
      <t>シュッサン</t>
    </rPh>
    <rPh sb="4" eb="6">
      <t>ゼンゴ</t>
    </rPh>
    <rPh sb="7" eb="9">
      <t>シュウギョウ</t>
    </rPh>
    <rPh sb="9" eb="11">
      <t>ジョウキョウ</t>
    </rPh>
    <phoneticPr fontId="3"/>
  </si>
  <si>
    <t>子どもがいる女性のキャリアについて</t>
    <rPh sb="0" eb="1">
      <t>コ</t>
    </rPh>
    <rPh sb="6" eb="8">
      <t>ジョセイ</t>
    </rPh>
    <phoneticPr fontId="7"/>
  </si>
  <si>
    <t>前職退職理由</t>
    <rPh sb="2" eb="4">
      <t>タイショク</t>
    </rPh>
    <rPh sb="4" eb="6">
      <t>リユウ</t>
    </rPh>
    <phoneticPr fontId="3"/>
  </si>
  <si>
    <t>前職の退職と現職決定の順序</t>
    <rPh sb="0" eb="2">
      <t>ゼンショク</t>
    </rPh>
    <rPh sb="3" eb="5">
      <t>タイショク</t>
    </rPh>
    <rPh sb="6" eb="8">
      <t>ゲンショク</t>
    </rPh>
    <rPh sb="8" eb="10">
      <t>ケッテイ</t>
    </rPh>
    <rPh sb="11" eb="13">
      <t>ジュンジョ</t>
    </rPh>
    <phoneticPr fontId="3"/>
  </si>
  <si>
    <t>入職経路</t>
    <rPh sb="0" eb="2">
      <t>ニュウショク</t>
    </rPh>
    <rPh sb="2" eb="4">
      <t>ケイロ</t>
    </rPh>
    <phoneticPr fontId="3"/>
  </si>
  <si>
    <t>前職年収</t>
    <rPh sb="0" eb="2">
      <t>ゼンショク</t>
    </rPh>
    <rPh sb="2" eb="4">
      <t>ネンシュウ</t>
    </rPh>
    <phoneticPr fontId="3"/>
  </si>
  <si>
    <t>前職労働日数、労働時間</t>
    <rPh sb="2" eb="4">
      <t>ロウドウ</t>
    </rPh>
    <rPh sb="4" eb="6">
      <t>ニッスウ</t>
    </rPh>
    <rPh sb="7" eb="9">
      <t>ロウドウ</t>
    </rPh>
    <rPh sb="9" eb="11">
      <t>ジカン</t>
    </rPh>
    <phoneticPr fontId="3"/>
  </si>
  <si>
    <t>前職職種</t>
    <rPh sb="2" eb="4">
      <t>ショクシュ</t>
    </rPh>
    <phoneticPr fontId="3"/>
  </si>
  <si>
    <t>前職従業員規模</t>
    <rPh sb="2" eb="5">
      <t>ジュウギョウイン</t>
    </rPh>
    <rPh sb="5" eb="7">
      <t>キボ</t>
    </rPh>
    <phoneticPr fontId="3"/>
  </si>
  <si>
    <t>前職業種</t>
    <rPh sb="2" eb="4">
      <t>ギョウシュ</t>
    </rPh>
    <phoneticPr fontId="3"/>
  </si>
  <si>
    <t>前職就業形態</t>
    <rPh sb="0" eb="2">
      <t>ゼンショク</t>
    </rPh>
    <rPh sb="2" eb="4">
      <t>シュウギョウ</t>
    </rPh>
    <rPh sb="4" eb="6">
      <t>ケイタイ</t>
    </rPh>
    <phoneticPr fontId="3"/>
  </si>
  <si>
    <t>前職について</t>
    <rPh sb="0" eb="2">
      <t>ゼンショク</t>
    </rPh>
    <phoneticPr fontId="7"/>
  </si>
  <si>
    <t>初職職種</t>
    <rPh sb="2" eb="4">
      <t>ショクシュ</t>
    </rPh>
    <phoneticPr fontId="3"/>
  </si>
  <si>
    <t>初職従業員規模</t>
    <rPh sb="2" eb="5">
      <t>ジュウギョウイン</t>
    </rPh>
    <rPh sb="5" eb="7">
      <t>キボ</t>
    </rPh>
    <phoneticPr fontId="3"/>
  </si>
  <si>
    <t>初職業種</t>
    <rPh sb="2" eb="4">
      <t>ギョウシュ</t>
    </rPh>
    <phoneticPr fontId="3"/>
  </si>
  <si>
    <t>初職就業形態</t>
    <rPh sb="0" eb="1">
      <t>ショ</t>
    </rPh>
    <rPh sb="1" eb="2">
      <t>ショク</t>
    </rPh>
    <rPh sb="2" eb="4">
      <t>シュウギョウ</t>
    </rPh>
    <rPh sb="4" eb="6">
      <t>ケイタイ</t>
    </rPh>
    <phoneticPr fontId="3"/>
  </si>
  <si>
    <t>初職について</t>
    <rPh sb="0" eb="1">
      <t>ショ</t>
    </rPh>
    <rPh sb="1" eb="2">
      <t>ショク</t>
    </rPh>
    <phoneticPr fontId="7"/>
  </si>
  <si>
    <t>初職・前職のこと</t>
    <rPh sb="0" eb="1">
      <t>ショ</t>
    </rPh>
    <rPh sb="1" eb="2">
      <t>ショク</t>
    </rPh>
    <rPh sb="3" eb="5">
      <t>ゼンショク</t>
    </rPh>
    <phoneticPr fontId="7"/>
  </si>
  <si>
    <t>副業労働時間</t>
    <rPh sb="0" eb="2">
      <t>フクギョウ</t>
    </rPh>
    <rPh sb="2" eb="4">
      <t>ロウドウ</t>
    </rPh>
    <rPh sb="4" eb="6">
      <t>ジカン</t>
    </rPh>
    <phoneticPr fontId="3"/>
  </si>
  <si>
    <t>Q42</t>
    <phoneticPr fontId="3"/>
  </si>
  <si>
    <t>収入が二番目に多い副業</t>
    <rPh sb="0" eb="2">
      <t>シュウニュウ</t>
    </rPh>
    <rPh sb="3" eb="6">
      <t>ニバンメ</t>
    </rPh>
    <rPh sb="7" eb="8">
      <t>オオ</t>
    </rPh>
    <rPh sb="9" eb="11">
      <t>フクギョウ</t>
    </rPh>
    <phoneticPr fontId="3"/>
  </si>
  <si>
    <t>収入が一番多い副業</t>
    <rPh sb="0" eb="2">
      <t>シュウニュウ</t>
    </rPh>
    <rPh sb="3" eb="5">
      <t>イチバン</t>
    </rPh>
    <rPh sb="5" eb="6">
      <t>オオ</t>
    </rPh>
    <rPh sb="7" eb="9">
      <t>フクギョウ</t>
    </rPh>
    <phoneticPr fontId="3"/>
  </si>
  <si>
    <t>副業実施有無</t>
    <rPh sb="0" eb="2">
      <t>フクギョウ</t>
    </rPh>
    <rPh sb="2" eb="4">
      <t>ジッシ</t>
    </rPh>
    <rPh sb="4" eb="6">
      <t>ウム</t>
    </rPh>
    <phoneticPr fontId="3"/>
  </si>
  <si>
    <t>昨年1年間（1月～12月）の副業について</t>
    <rPh sb="0" eb="2">
      <t>サクネン</t>
    </rPh>
    <rPh sb="3" eb="5">
      <t>ネンカン</t>
    </rPh>
    <rPh sb="7" eb="8">
      <t>ガツ</t>
    </rPh>
    <rPh sb="11" eb="12">
      <t>ガツ</t>
    </rPh>
    <rPh sb="14" eb="16">
      <t>フクギョウ</t>
    </rPh>
    <phoneticPr fontId="7"/>
  </si>
  <si>
    <t>ストレスの理由</t>
    <rPh sb="5" eb="7">
      <t>リユウ</t>
    </rPh>
    <phoneticPr fontId="3"/>
  </si>
  <si>
    <t>仕事と家庭の両立ストレス</t>
    <rPh sb="0" eb="2">
      <t>シゴト</t>
    </rPh>
    <rPh sb="3" eb="5">
      <t>カテイ</t>
    </rPh>
    <rPh sb="6" eb="8">
      <t>リョウリツ</t>
    </rPh>
    <phoneticPr fontId="3"/>
  </si>
  <si>
    <t>昨年1年間（1月～12月）のWLBについて</t>
    <rPh sb="0" eb="2">
      <t>サクネン</t>
    </rPh>
    <rPh sb="3" eb="5">
      <t>ネンカン</t>
    </rPh>
    <rPh sb="7" eb="8">
      <t>ガツ</t>
    </rPh>
    <rPh sb="11" eb="12">
      <t>ガツ</t>
    </rPh>
    <phoneticPr fontId="7"/>
  </si>
  <si>
    <t>仕事満足度、キャリア展望</t>
    <rPh sb="0" eb="2">
      <t>シゴト</t>
    </rPh>
    <rPh sb="2" eb="5">
      <t>マンゾクド</t>
    </rPh>
    <rPh sb="10" eb="12">
      <t>テンボウ</t>
    </rPh>
    <phoneticPr fontId="3"/>
  </si>
  <si>
    <t>仕事の性質</t>
    <rPh sb="0" eb="2">
      <t>シゴト</t>
    </rPh>
    <rPh sb="3" eb="5">
      <t>セイシツ</t>
    </rPh>
    <phoneticPr fontId="3"/>
  </si>
  <si>
    <t>職場の状況</t>
    <rPh sb="0" eb="2">
      <t>ショクバ</t>
    </rPh>
    <rPh sb="3" eb="5">
      <t>ジョウキョウ</t>
    </rPh>
    <phoneticPr fontId="3"/>
  </si>
  <si>
    <t>昨年1年間（1月～12月）の職場環境について</t>
    <rPh sb="0" eb="2">
      <t>サクネン</t>
    </rPh>
    <rPh sb="3" eb="5">
      <t>ネンカン</t>
    </rPh>
    <rPh sb="7" eb="8">
      <t>ガツ</t>
    </rPh>
    <rPh sb="11" eb="12">
      <t>ガツ</t>
    </rPh>
    <rPh sb="14" eb="16">
      <t>ショクバ</t>
    </rPh>
    <rPh sb="16" eb="18">
      <t>カンキョウ</t>
    </rPh>
    <phoneticPr fontId="7"/>
  </si>
  <si>
    <t>自己啓発活動の有無</t>
    <rPh sb="0" eb="2">
      <t>ジコ</t>
    </rPh>
    <rPh sb="2" eb="4">
      <t>ケイハツ</t>
    </rPh>
    <rPh sb="4" eb="6">
      <t>カツドウ</t>
    </rPh>
    <rPh sb="7" eb="9">
      <t>ウム</t>
    </rPh>
    <phoneticPr fontId="3"/>
  </si>
  <si>
    <t>OFF-JTの機会</t>
    <rPh sb="7" eb="9">
      <t>キカイ</t>
    </rPh>
    <phoneticPr fontId="3"/>
  </si>
  <si>
    <t>OJTの機会</t>
    <rPh sb="4" eb="6">
      <t>キカイ</t>
    </rPh>
    <phoneticPr fontId="3"/>
  </si>
  <si>
    <t>仕事のレベルアップ</t>
    <rPh sb="0" eb="2">
      <t>シゴト</t>
    </rPh>
    <phoneticPr fontId="3"/>
  </si>
  <si>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7"/>
  </si>
  <si>
    <t>生活費のまかないかた</t>
    <rPh sb="0" eb="3">
      <t>セイカツヒ</t>
    </rPh>
    <phoneticPr fontId="3"/>
  </si>
  <si>
    <t>収入源</t>
    <rPh sb="0" eb="3">
      <t>シュウニュウゲン</t>
    </rPh>
    <phoneticPr fontId="3"/>
  </si>
  <si>
    <t>昨年1年間（1月～12月）の収入について</t>
    <rPh sb="0" eb="2">
      <t>サクネン</t>
    </rPh>
    <rPh sb="3" eb="5">
      <t>ネンカン</t>
    </rPh>
    <rPh sb="7" eb="8">
      <t>ガツ</t>
    </rPh>
    <rPh sb="11" eb="12">
      <t>ガツ</t>
    </rPh>
    <rPh sb="14" eb="16">
      <t>シュウニュウ</t>
    </rPh>
    <phoneticPr fontId="7"/>
  </si>
  <si>
    <t>健康状態（ストレス）</t>
    <rPh sb="0" eb="2">
      <t>ケンコウ</t>
    </rPh>
    <rPh sb="2" eb="4">
      <t>ジョウタイ</t>
    </rPh>
    <phoneticPr fontId="3"/>
  </si>
  <si>
    <t>有給休暇取得率</t>
    <rPh sb="0" eb="2">
      <t>ユウキュウ</t>
    </rPh>
    <rPh sb="2" eb="4">
      <t>キュウカ</t>
    </rPh>
    <rPh sb="4" eb="6">
      <t>シュトク</t>
    </rPh>
    <rPh sb="6" eb="7">
      <t>リツ</t>
    </rPh>
    <phoneticPr fontId="3"/>
  </si>
  <si>
    <t>休暇取得状況</t>
    <rPh sb="0" eb="2">
      <t>キュウカ</t>
    </rPh>
    <rPh sb="2" eb="4">
      <t>シュトク</t>
    </rPh>
    <rPh sb="4" eb="6">
      <t>ジョウキョウ</t>
    </rPh>
    <phoneticPr fontId="3"/>
  </si>
  <si>
    <t>学習活動</t>
    <rPh sb="0" eb="2">
      <t>ガクシュウ</t>
    </rPh>
    <rPh sb="2" eb="4">
      <t>カツドウ</t>
    </rPh>
    <phoneticPr fontId="3"/>
  </si>
  <si>
    <t>仕事上のイベント（転勤、雇用形態の変更など）</t>
    <rPh sb="0" eb="3">
      <t>シゴトジョウ</t>
    </rPh>
    <rPh sb="9" eb="11">
      <t>テンキン</t>
    </rPh>
    <rPh sb="12" eb="14">
      <t>コヨウ</t>
    </rPh>
    <rPh sb="14" eb="16">
      <t>ケイタイ</t>
    </rPh>
    <rPh sb="17" eb="19">
      <t>ヘンコウ</t>
    </rPh>
    <phoneticPr fontId="3"/>
  </si>
  <si>
    <t>Q46</t>
    <phoneticPr fontId="3"/>
  </si>
  <si>
    <t>仕事上のイベント（離職、入職）</t>
    <rPh sb="0" eb="3">
      <t>シゴトジョウ</t>
    </rPh>
    <phoneticPr fontId="3"/>
  </si>
  <si>
    <t>ライフイベント</t>
    <phoneticPr fontId="3"/>
  </si>
  <si>
    <t>生活満足度</t>
    <rPh sb="0" eb="2">
      <t>セイカツ</t>
    </rPh>
    <rPh sb="2" eb="5">
      <t>マンゾクド</t>
    </rPh>
    <phoneticPr fontId="3"/>
  </si>
  <si>
    <t>幸福度</t>
    <phoneticPr fontId="3"/>
  </si>
  <si>
    <t>昨年1年間（1月～12月）の生活について</t>
    <rPh sb="0" eb="2">
      <t>サクネン</t>
    </rPh>
    <rPh sb="3" eb="5">
      <t>ネンカン</t>
    </rPh>
    <rPh sb="7" eb="8">
      <t>ガツ</t>
    </rPh>
    <rPh sb="11" eb="12">
      <t>ガツ</t>
    </rPh>
    <rPh sb="14" eb="16">
      <t>セイカツ</t>
    </rPh>
    <phoneticPr fontId="7"/>
  </si>
  <si>
    <t>昨年1年間（1月～12月）のこと</t>
    <rPh sb="0" eb="2">
      <t>サクネン</t>
    </rPh>
    <rPh sb="3" eb="5">
      <t>ネンカン</t>
    </rPh>
    <rPh sb="7" eb="8">
      <t>ガツ</t>
    </rPh>
    <rPh sb="11" eb="12">
      <t>ガツ</t>
    </rPh>
    <phoneticPr fontId="7"/>
  </si>
  <si>
    <t>退職回数</t>
    <rPh sb="0" eb="2">
      <t>タイショク</t>
    </rPh>
    <rPh sb="2" eb="4">
      <t>カイスウ</t>
    </rPh>
    <phoneticPr fontId="3"/>
  </si>
  <si>
    <t>テレワーク制度導入・適用状況</t>
    <rPh sb="5" eb="7">
      <t>セイド</t>
    </rPh>
    <rPh sb="7" eb="9">
      <t>ドウニュウ</t>
    </rPh>
    <rPh sb="10" eb="12">
      <t>テキヨウ</t>
    </rPh>
    <rPh sb="12" eb="14">
      <t>ジョウキョウ</t>
    </rPh>
    <phoneticPr fontId="3"/>
  </si>
  <si>
    <t>テレワークの時間</t>
    <rPh sb="6" eb="8">
      <t>ジカン</t>
    </rPh>
    <phoneticPr fontId="3"/>
  </si>
  <si>
    <t>仕事の割合</t>
    <rPh sb="0" eb="2">
      <t>シゴト</t>
    </rPh>
    <rPh sb="3" eb="5">
      <t>ワリアイ</t>
    </rPh>
    <phoneticPr fontId="3"/>
  </si>
  <si>
    <t>生活時間</t>
    <rPh sb="0" eb="2">
      <t>セイカツ</t>
    </rPh>
    <rPh sb="2" eb="4">
      <t>ジカン</t>
    </rPh>
    <phoneticPr fontId="3"/>
  </si>
  <si>
    <t>勤務場所</t>
    <rPh sb="0" eb="2">
      <t>キンム</t>
    </rPh>
    <rPh sb="2" eb="4">
      <t>バショ</t>
    </rPh>
    <phoneticPr fontId="3"/>
  </si>
  <si>
    <t>仕事の柔軟性</t>
    <rPh sb="0" eb="2">
      <t>シゴト</t>
    </rPh>
    <rPh sb="3" eb="6">
      <t>ジュウナンセイ</t>
    </rPh>
    <phoneticPr fontId="3"/>
  </si>
  <si>
    <t>通勤手段</t>
    <rPh sb="0" eb="2">
      <t>ツウキン</t>
    </rPh>
    <rPh sb="2" eb="4">
      <t>シュダン</t>
    </rPh>
    <phoneticPr fontId="3"/>
  </si>
  <si>
    <t>時給</t>
    <rPh sb="0" eb="1">
      <t>ジ</t>
    </rPh>
    <rPh sb="1" eb="2">
      <t>キュウ</t>
    </rPh>
    <phoneticPr fontId="3"/>
  </si>
  <si>
    <t>給与支払方法</t>
    <rPh sb="0" eb="2">
      <t>キュウヨ</t>
    </rPh>
    <rPh sb="2" eb="4">
      <t>シハライ</t>
    </rPh>
    <rPh sb="4" eb="6">
      <t>ホウホウ</t>
    </rPh>
    <phoneticPr fontId="3"/>
  </si>
  <si>
    <t>労働日数、労働時間</t>
    <rPh sb="0" eb="2">
      <t>ロウドウ</t>
    </rPh>
    <rPh sb="2" eb="4">
      <t>ニッスウ</t>
    </rPh>
    <rPh sb="5" eb="7">
      <t>ロウドウ</t>
    </rPh>
    <rPh sb="7" eb="9">
      <t>ジカン</t>
    </rPh>
    <phoneticPr fontId="3"/>
  </si>
  <si>
    <r>
      <rPr>
        <sz val="10"/>
        <color rgb="FFFF0000"/>
        <rFont val="メイリオ"/>
        <family val="3"/>
        <charset val="128"/>
      </rPr>
      <t>健康保険・年金</t>
    </r>
    <r>
      <rPr>
        <sz val="10"/>
        <rFont val="メイリオ"/>
        <family val="3"/>
        <charset val="128"/>
      </rPr>
      <t>・雇用保険（失業給付）の加入受給状況</t>
    </r>
    <rPh sb="0" eb="2">
      <t>ケンコウ</t>
    </rPh>
    <rPh sb="2" eb="4">
      <t>ホケン</t>
    </rPh>
    <rPh sb="5" eb="7">
      <t>ネンキン</t>
    </rPh>
    <rPh sb="8" eb="10">
      <t>コヨウ</t>
    </rPh>
    <rPh sb="10" eb="12">
      <t>ホケン</t>
    </rPh>
    <rPh sb="13" eb="15">
      <t>シツギョウ</t>
    </rPh>
    <rPh sb="15" eb="17">
      <t>キュウフ</t>
    </rPh>
    <rPh sb="19" eb="21">
      <t>カニュウ</t>
    </rPh>
    <rPh sb="21" eb="23">
      <t>ジュキュウ</t>
    </rPh>
    <rPh sb="23" eb="25">
      <t>ジョウキョウ</t>
    </rPh>
    <phoneticPr fontId="3"/>
  </si>
  <si>
    <r>
      <t xml:space="preserve">Q33
</t>
    </r>
    <r>
      <rPr>
        <sz val="10"/>
        <color rgb="FFFF0000"/>
        <rFont val="メイリオ"/>
        <family val="3"/>
        <charset val="128"/>
      </rPr>
      <t>一部新規</t>
    </r>
    <rPh sb="4" eb="6">
      <t>イチブ</t>
    </rPh>
    <rPh sb="6" eb="8">
      <t>シンキ</t>
    </rPh>
    <phoneticPr fontId="3"/>
  </si>
  <si>
    <t>雇用契約期間</t>
    <rPh sb="0" eb="2">
      <t>コヨウ</t>
    </rPh>
    <rPh sb="2" eb="4">
      <t>ケイヤク</t>
    </rPh>
    <rPh sb="4" eb="6">
      <t>キカン</t>
    </rPh>
    <phoneticPr fontId="3"/>
  </si>
  <si>
    <t>雇用契約期間の有無</t>
    <rPh sb="0" eb="2">
      <t>コヨウ</t>
    </rPh>
    <rPh sb="2" eb="4">
      <t>ケイヤク</t>
    </rPh>
    <rPh sb="4" eb="6">
      <t>キカン</t>
    </rPh>
    <rPh sb="7" eb="9">
      <t>ウム</t>
    </rPh>
    <phoneticPr fontId="3"/>
  </si>
  <si>
    <t>役職</t>
    <rPh sb="0" eb="2">
      <t>ヤクショク</t>
    </rPh>
    <phoneticPr fontId="3"/>
  </si>
  <si>
    <t>職種</t>
    <rPh sb="0" eb="2">
      <t>ショクシュ</t>
    </rPh>
    <phoneticPr fontId="3"/>
  </si>
  <si>
    <t>従業員規模</t>
    <rPh sb="0" eb="3">
      <t>ジュウギョウイン</t>
    </rPh>
    <rPh sb="3" eb="5">
      <t>キボ</t>
    </rPh>
    <phoneticPr fontId="3"/>
  </si>
  <si>
    <t>業種</t>
    <rPh sb="0" eb="2">
      <t>ギョウシュ</t>
    </rPh>
    <phoneticPr fontId="3"/>
  </si>
  <si>
    <t>昨年12月時点の勤務先、仕事内容</t>
    <rPh sb="0" eb="2">
      <t>サクネン</t>
    </rPh>
    <rPh sb="4" eb="5">
      <t>ガツ</t>
    </rPh>
    <rPh sb="5" eb="7">
      <t>ジテン</t>
    </rPh>
    <rPh sb="8" eb="11">
      <t>キンムサキ</t>
    </rPh>
    <rPh sb="12" eb="14">
      <t>シゴト</t>
    </rPh>
    <rPh sb="14" eb="16">
      <t>ナイヨウ</t>
    </rPh>
    <phoneticPr fontId="7"/>
  </si>
  <si>
    <t>仕事をしたいと思っていなかった理由</t>
    <rPh sb="0" eb="2">
      <t>シゴト</t>
    </rPh>
    <rPh sb="7" eb="8">
      <t>オモ</t>
    </rPh>
    <rPh sb="15" eb="17">
      <t>リユウ</t>
    </rPh>
    <phoneticPr fontId="3"/>
  </si>
  <si>
    <t>仕事についていなかった理由</t>
    <rPh sb="0" eb="2">
      <t>シゴト</t>
    </rPh>
    <rPh sb="11" eb="13">
      <t>リユウ</t>
    </rPh>
    <phoneticPr fontId="3"/>
  </si>
  <si>
    <t>仕事を探していなかった理由</t>
    <rPh sb="0" eb="2">
      <t>シゴト</t>
    </rPh>
    <rPh sb="3" eb="4">
      <t>サガ</t>
    </rPh>
    <rPh sb="11" eb="13">
      <t>リユウ</t>
    </rPh>
    <phoneticPr fontId="3"/>
  </si>
  <si>
    <t>仕事探し実施有無</t>
    <rPh sb="0" eb="2">
      <t>シゴト</t>
    </rPh>
    <rPh sb="2" eb="3">
      <t>サガ</t>
    </rPh>
    <rPh sb="4" eb="6">
      <t>ジッシ</t>
    </rPh>
    <rPh sb="6" eb="8">
      <t>ウム</t>
    </rPh>
    <phoneticPr fontId="3"/>
  </si>
  <si>
    <t>就業希望の程度</t>
    <rPh sb="0" eb="2">
      <t>シュウギョウ</t>
    </rPh>
    <rPh sb="2" eb="4">
      <t>キボウ</t>
    </rPh>
    <rPh sb="5" eb="7">
      <t>テイド</t>
    </rPh>
    <phoneticPr fontId="3"/>
  </si>
  <si>
    <t>就業希望</t>
    <rPh sb="0" eb="2">
      <t>シュウギョウ</t>
    </rPh>
    <rPh sb="2" eb="4">
      <t>キボウ</t>
    </rPh>
    <phoneticPr fontId="3"/>
  </si>
  <si>
    <t>仕事にすぐつけたか</t>
    <rPh sb="0" eb="2">
      <t>シゴト</t>
    </rPh>
    <phoneticPr fontId="3"/>
  </si>
  <si>
    <t>休業理由</t>
    <rPh sb="0" eb="2">
      <t>キュウギョウ</t>
    </rPh>
    <rPh sb="2" eb="4">
      <t>リユウ</t>
    </rPh>
    <phoneticPr fontId="3"/>
  </si>
  <si>
    <t>仕事についた理由</t>
    <rPh sb="0" eb="2">
      <t>シゴト</t>
    </rPh>
    <rPh sb="6" eb="8">
      <t>リユウ</t>
    </rPh>
    <phoneticPr fontId="3"/>
  </si>
  <si>
    <t>勤務先での呼称</t>
    <rPh sb="0" eb="3">
      <t>キンムサキ</t>
    </rPh>
    <rPh sb="5" eb="7">
      <t>コショウ</t>
    </rPh>
    <phoneticPr fontId="3"/>
  </si>
  <si>
    <t>従業上の地位</t>
    <rPh sb="0" eb="2">
      <t>ジュウギョウ</t>
    </rPh>
    <rPh sb="2" eb="3">
      <t>ジョウ</t>
    </rPh>
    <rPh sb="4" eb="6">
      <t>チイ</t>
    </rPh>
    <phoneticPr fontId="3"/>
  </si>
  <si>
    <t>昨年12月時点の就業状況、働きかた</t>
    <rPh sb="0" eb="2">
      <t>サクネン</t>
    </rPh>
    <rPh sb="4" eb="5">
      <t>ガツ</t>
    </rPh>
    <rPh sb="5" eb="7">
      <t>ジテン</t>
    </rPh>
    <rPh sb="8" eb="10">
      <t>シュウギョウ</t>
    </rPh>
    <rPh sb="10" eb="12">
      <t>ジョウキョウ</t>
    </rPh>
    <rPh sb="13" eb="14">
      <t>ハタラ</t>
    </rPh>
    <phoneticPr fontId="7"/>
  </si>
  <si>
    <t>昨年12月時点のこと</t>
    <rPh sb="0" eb="2">
      <t>サクネン</t>
    </rPh>
    <rPh sb="4" eb="5">
      <t>ガツ</t>
    </rPh>
    <rPh sb="5" eb="7">
      <t>ジテン</t>
    </rPh>
    <phoneticPr fontId="7"/>
  </si>
  <si>
    <t>就業状態（12月）</t>
    <rPh sb="0" eb="2">
      <t>シュウギョウ</t>
    </rPh>
    <rPh sb="2" eb="4">
      <t>ジョウタイ</t>
    </rPh>
    <rPh sb="7" eb="8">
      <t>ガツ</t>
    </rPh>
    <phoneticPr fontId="3"/>
  </si>
  <si>
    <t>就業状態（9月～11月）</t>
    <rPh sb="0" eb="2">
      <t>シュウギョウ</t>
    </rPh>
    <rPh sb="2" eb="4">
      <t>ジョウタイ</t>
    </rPh>
    <rPh sb="6" eb="7">
      <t>ガツ</t>
    </rPh>
    <rPh sb="10" eb="11">
      <t>ガツ</t>
    </rPh>
    <phoneticPr fontId="3"/>
  </si>
  <si>
    <t>Q15-3</t>
  </si>
  <si>
    <t>就業状態（5月～8月）</t>
    <rPh sb="0" eb="2">
      <t>シュウギョウ</t>
    </rPh>
    <rPh sb="2" eb="4">
      <t>ジョウタイ</t>
    </rPh>
    <rPh sb="6" eb="7">
      <t>ガツ</t>
    </rPh>
    <rPh sb="9" eb="10">
      <t>ガツ</t>
    </rPh>
    <phoneticPr fontId="3"/>
  </si>
  <si>
    <t>Q15-2</t>
  </si>
  <si>
    <t>就業状態（1月～4月）</t>
    <rPh sb="0" eb="2">
      <t>シュウギョウ</t>
    </rPh>
    <rPh sb="2" eb="4">
      <t>ジョウタイ</t>
    </rPh>
    <rPh sb="6" eb="7">
      <t>ガツ</t>
    </rPh>
    <rPh sb="9" eb="10">
      <t>ガツ</t>
    </rPh>
    <phoneticPr fontId="3"/>
  </si>
  <si>
    <t>Q15-1</t>
    <phoneticPr fontId="3"/>
  </si>
  <si>
    <t>稼ぎ手</t>
    <rPh sb="0" eb="1">
      <t>カセ</t>
    </rPh>
    <rPh sb="2" eb="3">
      <t>テ</t>
    </rPh>
    <phoneticPr fontId="3"/>
  </si>
  <si>
    <t>同居者</t>
    <rPh sb="0" eb="3">
      <t>ドウキョシャ</t>
    </rPh>
    <phoneticPr fontId="3"/>
  </si>
  <si>
    <t>住居形態</t>
    <rPh sb="0" eb="2">
      <t>ジュウキョ</t>
    </rPh>
    <rPh sb="2" eb="4">
      <t>ケイタイ</t>
    </rPh>
    <phoneticPr fontId="3"/>
  </si>
  <si>
    <t>子ども年齢</t>
    <rPh sb="0" eb="1">
      <t>コ</t>
    </rPh>
    <rPh sb="3" eb="5">
      <t>ネンレイ</t>
    </rPh>
    <phoneticPr fontId="3"/>
  </si>
  <si>
    <t>子ども人数</t>
    <rPh sb="0" eb="1">
      <t>コ</t>
    </rPh>
    <rPh sb="3" eb="5">
      <t>ニンズウ</t>
    </rPh>
    <phoneticPr fontId="3"/>
  </si>
  <si>
    <t>子ども有無</t>
    <rPh sb="0" eb="1">
      <t>コ</t>
    </rPh>
    <rPh sb="3" eb="5">
      <t>ウム</t>
    </rPh>
    <phoneticPr fontId="3"/>
  </si>
  <si>
    <t>配偶者有無</t>
    <rPh sb="0" eb="3">
      <t>ハイグウシャ</t>
    </rPh>
    <rPh sb="3" eb="5">
      <t>ウム</t>
    </rPh>
    <phoneticPr fontId="3"/>
  </si>
  <si>
    <t>家族の状況について</t>
    <rPh sb="0" eb="2">
      <t>カゾク</t>
    </rPh>
    <rPh sb="3" eb="5">
      <t>ジョウキョウ</t>
    </rPh>
    <phoneticPr fontId="7"/>
  </si>
  <si>
    <t>中退経験</t>
    <rPh sb="0" eb="2">
      <t>チュウタイ</t>
    </rPh>
    <rPh sb="2" eb="4">
      <t>ケイケン</t>
    </rPh>
    <phoneticPr fontId="3"/>
  </si>
  <si>
    <t>学年</t>
    <rPh sb="0" eb="2">
      <t>ガクネン</t>
    </rPh>
    <phoneticPr fontId="3"/>
  </si>
  <si>
    <t>学部</t>
    <rPh sb="0" eb="2">
      <t>ガクブ</t>
    </rPh>
    <phoneticPr fontId="3"/>
  </si>
  <si>
    <t>学歴</t>
    <rPh sb="0" eb="2">
      <t>ガクレキ</t>
    </rPh>
    <phoneticPr fontId="3"/>
  </si>
  <si>
    <t>居住地</t>
    <rPh sb="0" eb="3">
      <t>キョジュウチ</t>
    </rPh>
    <phoneticPr fontId="3"/>
  </si>
  <si>
    <t>誕生年月</t>
    <rPh sb="0" eb="2">
      <t>タンジョウ</t>
    </rPh>
    <rPh sb="2" eb="4">
      <t>ネンゲツ</t>
    </rPh>
    <phoneticPr fontId="3"/>
  </si>
  <si>
    <t>年齢</t>
    <rPh sb="0" eb="2">
      <t>ネンレイ</t>
    </rPh>
    <phoneticPr fontId="3"/>
  </si>
  <si>
    <t>性別</t>
    <rPh sb="0" eb="2">
      <t>セイベツ</t>
    </rPh>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</si>
  <si>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7"/>
  </si>
  <si>
    <t>追加サンプル</t>
    <rPh sb="0" eb="2">
      <t>ツイカ</t>
    </rPh>
    <phoneticPr fontId="3"/>
  </si>
  <si>
    <t>継続サンプル</t>
    <rPh sb="0" eb="2">
      <t>ケイゾク</t>
    </rPh>
    <phoneticPr fontId="3"/>
  </si>
  <si>
    <t>質問項目</t>
    <rPh sb="0" eb="2">
      <t>シツモン</t>
    </rPh>
    <rPh sb="2" eb="4">
      <t>コウモク</t>
    </rPh>
    <phoneticPr fontId="7"/>
  </si>
  <si>
    <t>問番号</t>
    <rPh sb="0" eb="1">
      <t>トイ</t>
    </rPh>
    <rPh sb="1" eb="3">
      <t>バンゴウ</t>
    </rPh>
    <phoneticPr fontId="7"/>
  </si>
  <si>
    <t>■全国就業実態パネル調査2017　本調査目次</t>
    <rPh sb="1" eb="3">
      <t>ゼンコク</t>
    </rPh>
    <rPh sb="3" eb="5">
      <t>シュウギョウ</t>
    </rPh>
    <rPh sb="5" eb="7">
      <t>ジッタイ</t>
    </rPh>
    <rPh sb="10" eb="12">
      <t>チョウサ</t>
    </rPh>
    <rPh sb="17" eb="20">
      <t>ホンチョウサ</t>
    </rPh>
    <rPh sb="20" eb="22">
      <t>モクジ</t>
    </rPh>
    <phoneticPr fontId="7"/>
  </si>
  <si>
    <t>その他　　具体的に：</t>
    <rPh sb="2" eb="3">
      <t>タ</t>
    </rPh>
    <phoneticPr fontId="3"/>
  </si>
  <si>
    <t>19</t>
    <phoneticPr fontId="3"/>
  </si>
  <si>
    <t>＜その他＞</t>
    <rPh sb="3" eb="4">
      <t>タ</t>
    </rPh>
    <phoneticPr fontId="3"/>
  </si>
  <si>
    <t>小見出し</t>
    <rPh sb="0" eb="3">
      <t>コミダ</t>
    </rPh>
    <phoneticPr fontId="3"/>
  </si>
  <si>
    <t>進学や資格取得のため</t>
  </si>
  <si>
    <t>18</t>
  </si>
  <si>
    <t>独立のため</t>
  </si>
  <si>
    <t>17</t>
  </si>
  <si>
    <t>介護のため</t>
  </si>
  <si>
    <t>16</t>
  </si>
  <si>
    <t>育児・子育て</t>
    <rPh sb="0" eb="2">
      <t>イクジ</t>
    </rPh>
    <rPh sb="3" eb="5">
      <t>コソダ</t>
    </rPh>
    <phoneticPr fontId="3"/>
  </si>
  <si>
    <t>15</t>
  </si>
  <si>
    <t>妊娠・出産</t>
    <rPh sb="0" eb="2">
      <t>ニンシン</t>
    </rPh>
    <phoneticPr fontId="3"/>
  </si>
  <si>
    <t>14</t>
  </si>
  <si>
    <t>結婚</t>
  </si>
  <si>
    <t>13</t>
  </si>
  <si>
    <t>自分の精神的な病気</t>
    <rPh sb="3" eb="5">
      <t>セイシン</t>
    </rPh>
    <rPh sb="5" eb="6">
      <t>テキ</t>
    </rPh>
    <phoneticPr fontId="3"/>
  </si>
  <si>
    <t>12</t>
  </si>
  <si>
    <t>自分の身体的なけがや病気</t>
    <rPh sb="3" eb="6">
      <t>シンタイテキ</t>
    </rPh>
    <phoneticPr fontId="3"/>
  </si>
  <si>
    <t>11</t>
  </si>
  <si>
    <t>会社の将来性や雇用安定性への不安</t>
  </si>
  <si>
    <t>10</t>
  </si>
  <si>
    <t>仕事内容への不満</t>
  </si>
  <si>
    <t>9</t>
  </si>
  <si>
    <t>人間関係への不満</t>
  </si>
  <si>
    <t>8</t>
  </si>
  <si>
    <t>労働条件や勤務地への不満</t>
  </si>
  <si>
    <t>賃金への不満</t>
  </si>
  <si>
    <t>＜自己都合＞</t>
    <rPh sb="1" eb="3">
      <t>ジコ</t>
    </rPh>
    <rPh sb="3" eb="5">
      <t>ツゴウ</t>
    </rPh>
    <phoneticPr fontId="3"/>
  </si>
  <si>
    <t>解雇</t>
  </si>
  <si>
    <t>5</t>
    <phoneticPr fontId="3"/>
  </si>
  <si>
    <t>早期退職・退職勧奨</t>
  </si>
  <si>
    <t>4</t>
    <phoneticPr fontId="3"/>
  </si>
  <si>
    <t>会社の倒産・事業所閉鎖</t>
    <rPh sb="6" eb="9">
      <t>ジギョウショ</t>
    </rPh>
    <rPh sb="9" eb="11">
      <t>ヘイサ</t>
    </rPh>
    <phoneticPr fontId="23"/>
  </si>
  <si>
    <t>3</t>
    <phoneticPr fontId="3"/>
  </si>
  <si>
    <t>定年</t>
  </si>
  <si>
    <t>2</t>
    <phoneticPr fontId="3"/>
  </si>
  <si>
    <t>契約期間の満了</t>
  </si>
  <si>
    <t>1</t>
    <phoneticPr fontId="3"/>
  </si>
  <si>
    <t>＜会社都合＞</t>
    <rPh sb="1" eb="3">
      <t>カイシャ</t>
    </rPh>
    <rPh sb="3" eb="5">
      <t>ツゴウ</t>
    </rPh>
    <phoneticPr fontId="3"/>
  </si>
  <si>
    <t>表側</t>
    <rPh sb="0" eb="2">
      <t>ヒョウソク</t>
    </rPh>
    <phoneticPr fontId="3"/>
  </si>
  <si>
    <t>MA/SA</t>
    <phoneticPr fontId="3"/>
  </si>
  <si>
    <t>（回答は1つ）</t>
  </si>
  <si>
    <t>SA</t>
    <phoneticPr fontId="3"/>
  </si>
  <si>
    <t>（回答は1つ）</t>
    <rPh sb="1" eb="3">
      <t>カイトウ</t>
    </rPh>
    <phoneticPr fontId="3"/>
  </si>
  <si>
    <t>海外</t>
    <rPh sb="0" eb="2">
      <t>カイガイ</t>
    </rPh>
    <phoneticPr fontId="3"/>
  </si>
  <si>
    <t>48</t>
  </si>
  <si>
    <t>沖縄県</t>
  </si>
  <si>
    <t>47</t>
  </si>
  <si>
    <t>鹿児島県</t>
  </si>
  <si>
    <t>46</t>
  </si>
  <si>
    <t>宮崎県</t>
  </si>
  <si>
    <t>45</t>
  </si>
  <si>
    <t>大分県</t>
  </si>
  <si>
    <t>44</t>
  </si>
  <si>
    <t>熊本県</t>
  </si>
  <si>
    <t>43</t>
  </si>
  <si>
    <t>長崎県</t>
  </si>
  <si>
    <t>42</t>
  </si>
  <si>
    <t>佐賀県</t>
  </si>
  <si>
    <t>41</t>
  </si>
  <si>
    <t>福岡県</t>
  </si>
  <si>
    <t>40</t>
  </si>
  <si>
    <t>高知県</t>
  </si>
  <si>
    <t>39</t>
  </si>
  <si>
    <t>愛媛県</t>
  </si>
  <si>
    <t>38</t>
  </si>
  <si>
    <t>香川県</t>
  </si>
  <si>
    <t>37</t>
  </si>
  <si>
    <t>徳島県</t>
  </si>
  <si>
    <t>36</t>
  </si>
  <si>
    <t>山口県</t>
  </si>
  <si>
    <t>35</t>
  </si>
  <si>
    <t>広島県</t>
  </si>
  <si>
    <t>34</t>
  </si>
  <si>
    <t>岡山県</t>
  </si>
  <si>
    <t>33</t>
  </si>
  <si>
    <t>島根県</t>
  </si>
  <si>
    <t>32</t>
  </si>
  <si>
    <t>鳥取県</t>
  </si>
  <si>
    <t>31</t>
  </si>
  <si>
    <t>和歌山県</t>
  </si>
  <si>
    <t>30</t>
  </si>
  <si>
    <t>奈良県</t>
  </si>
  <si>
    <t>29</t>
  </si>
  <si>
    <t>兵庫県</t>
  </si>
  <si>
    <t>28</t>
  </si>
  <si>
    <t>大阪府</t>
  </si>
  <si>
    <t>27</t>
  </si>
  <si>
    <t>京都府</t>
  </si>
  <si>
    <t>26</t>
  </si>
  <si>
    <t>滋賀県</t>
  </si>
  <si>
    <t>25</t>
  </si>
  <si>
    <t>三重県</t>
  </si>
  <si>
    <t>24</t>
  </si>
  <si>
    <t>愛知県</t>
  </si>
  <si>
    <t>23</t>
  </si>
  <si>
    <t>静岡県</t>
  </si>
  <si>
    <t>22</t>
  </si>
  <si>
    <t>岐阜県</t>
  </si>
  <si>
    <t>21</t>
  </si>
  <si>
    <t>長野県</t>
  </si>
  <si>
    <t>20</t>
  </si>
  <si>
    <t>山梨県</t>
  </si>
  <si>
    <t>19</t>
  </si>
  <si>
    <t>福井県</t>
  </si>
  <si>
    <t>石川県</t>
  </si>
  <si>
    <t>富山県</t>
  </si>
  <si>
    <t>新潟県</t>
  </si>
  <si>
    <t>神奈川県</t>
  </si>
  <si>
    <t>東京都</t>
  </si>
  <si>
    <t>千葉県</t>
  </si>
  <si>
    <t>埼玉県</t>
  </si>
  <si>
    <t>群馬県</t>
  </si>
  <si>
    <t>栃木県</t>
  </si>
  <si>
    <t>茨城県</t>
  </si>
  <si>
    <t>福島県</t>
  </si>
  <si>
    <t>7</t>
  </si>
  <si>
    <t>山形県</t>
  </si>
  <si>
    <t>6</t>
  </si>
  <si>
    <t>秋田県</t>
  </si>
  <si>
    <t>5</t>
  </si>
  <si>
    <t>宮城県</t>
  </si>
  <si>
    <t>4</t>
  </si>
  <si>
    <t>岩手県</t>
  </si>
  <si>
    <t>3</t>
  </si>
  <si>
    <t>青森県</t>
  </si>
  <si>
    <t>北海道</t>
  </si>
  <si>
    <t>（回答は1つ）</t>
    <phoneticPr fontId="3"/>
  </si>
  <si>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3"/>
  </si>
  <si>
    <t>5</t>
    <phoneticPr fontId="3"/>
  </si>
  <si>
    <t>4</t>
    <phoneticPr fontId="3"/>
  </si>
  <si>
    <t>3</t>
    <phoneticPr fontId="3"/>
  </si>
  <si>
    <t>2</t>
    <phoneticPr fontId="3"/>
  </si>
  <si>
    <t>1</t>
    <phoneticPr fontId="3"/>
  </si>
  <si>
    <t>SA</t>
    <phoneticPr fontId="3"/>
  </si>
  <si>
    <t>わからない</t>
    <phoneticPr fontId="3"/>
  </si>
  <si>
    <t>６</t>
  </si>
  <si>
    <t>５</t>
  </si>
  <si>
    <t>４</t>
  </si>
  <si>
    <t>2回</t>
    <rPh sb="1" eb="2">
      <t>カイ</t>
    </rPh>
    <phoneticPr fontId="3"/>
  </si>
  <si>
    <t>３</t>
  </si>
  <si>
    <t>1回</t>
    <rPh sb="1" eb="2">
      <t>カイ</t>
    </rPh>
    <phoneticPr fontId="3"/>
  </si>
  <si>
    <t>行わなかった</t>
    <rPh sb="0" eb="1">
      <t>オコナ</t>
    </rPh>
    <phoneticPr fontId="3"/>
  </si>
  <si>
    <t>行った</t>
    <rPh sb="0" eb="1">
      <t>オコナ</t>
    </rPh>
    <phoneticPr fontId="3"/>
  </si>
  <si>
    <r>
      <t>あなたは</t>
    </r>
    <r>
      <rPr>
        <sz val="9"/>
        <color rgb="FFFF0000"/>
        <rFont val="メイリオ"/>
        <family val="3"/>
        <charset val="128"/>
      </rPr>
      <t>昨年1年間（2016年1月～12月）</t>
    </r>
    <r>
      <rPr>
        <sz val="9"/>
        <rFont val="メイリオ"/>
        <family val="3"/>
        <charset val="128"/>
      </rPr>
      <t>に、就職活動を行いましたか。</t>
    </r>
    <phoneticPr fontId="3"/>
  </si>
  <si>
    <t>全く決めていない</t>
    <rPh sb="0" eb="1">
      <t>マッタ</t>
    </rPh>
    <phoneticPr fontId="3"/>
  </si>
  <si>
    <t>あまり決めていない</t>
    <rPh sb="3" eb="4">
      <t>キ</t>
    </rPh>
    <phoneticPr fontId="3"/>
  </si>
  <si>
    <t>ある程度決めている</t>
    <phoneticPr fontId="3"/>
  </si>
  <si>
    <t>ほぼ決めている</t>
    <phoneticPr fontId="3"/>
  </si>
  <si>
    <t>明確に決めている</t>
    <phoneticPr fontId="3"/>
  </si>
  <si>
    <t>※職業上の進路とは、たとえば、「公務員になる」「商社で働く」「司法試験を受けて弁護士になる」といった進路を指します。</t>
    <rPh sb="53" eb="54">
      <t>サ</t>
    </rPh>
    <phoneticPr fontId="3"/>
  </si>
  <si>
    <t>あなたは、学校卒業後の職業上の進路を決めていますか。</t>
    <rPh sb="11" eb="13">
      <t>ショクギョウ</t>
    </rPh>
    <rPh sb="13" eb="14">
      <t>ジョウ</t>
    </rPh>
    <rPh sb="15" eb="17">
      <t>シンロ</t>
    </rPh>
    <rPh sb="18" eb="19">
      <t>キ</t>
    </rPh>
    <phoneticPr fontId="3"/>
  </si>
  <si>
    <t>その他</t>
    <phoneticPr fontId="3"/>
  </si>
  <si>
    <t>まだ決めていない</t>
    <phoneticPr fontId="3"/>
  </si>
  <si>
    <t>現在在学している学校を中退して働く</t>
    <rPh sb="0" eb="2">
      <t>ゲンザイ</t>
    </rPh>
    <rPh sb="2" eb="4">
      <t>ザイガク</t>
    </rPh>
    <rPh sb="8" eb="10">
      <t>ガッコウ</t>
    </rPh>
    <rPh sb="11" eb="13">
      <t>チュウタイ</t>
    </rPh>
    <rPh sb="15" eb="16">
      <t>ハタラ</t>
    </rPh>
    <phoneticPr fontId="3"/>
  </si>
  <si>
    <t>大学院を卒業したら働く</t>
    <phoneticPr fontId="3"/>
  </si>
  <si>
    <t>大学（もしくは短大）を卒業したら働く</t>
    <phoneticPr fontId="3"/>
  </si>
  <si>
    <t>高等工業専門学校を卒業したら働く</t>
    <rPh sb="0" eb="2">
      <t>コウトウ</t>
    </rPh>
    <rPh sb="2" eb="4">
      <t>コウギョウ</t>
    </rPh>
    <rPh sb="4" eb="6">
      <t>センモン</t>
    </rPh>
    <rPh sb="6" eb="8">
      <t>ガッコウ</t>
    </rPh>
    <rPh sb="9" eb="11">
      <t>ソツギョウ</t>
    </rPh>
    <rPh sb="14" eb="15">
      <t>ハタラ</t>
    </rPh>
    <phoneticPr fontId="3"/>
  </si>
  <si>
    <t>専修各種学校（専門学校）を卒業したら働く</t>
    <rPh sb="7" eb="9">
      <t>センモン</t>
    </rPh>
    <rPh sb="9" eb="11">
      <t>ガッコウ</t>
    </rPh>
    <phoneticPr fontId="3"/>
  </si>
  <si>
    <t>高校を卒業したら働く</t>
    <phoneticPr fontId="3"/>
  </si>
  <si>
    <t>あなたは、今後の進路をどのように考えていますか。</t>
    <phoneticPr fontId="3"/>
  </si>
  <si>
    <t>どれも取り組んでいない</t>
    <phoneticPr fontId="3"/>
  </si>
  <si>
    <t>ボランティア</t>
  </si>
  <si>
    <t>ダブルスクール（在籍する大学等とは別の教育機関に通うこと）</t>
  </si>
  <si>
    <t>資格取得にむけた勉学</t>
  </si>
  <si>
    <t>海外への留学</t>
  </si>
  <si>
    <t>キャリア形成に関するカリキュラム・授業・講座</t>
  </si>
  <si>
    <t>（インターンシップ以外の）企業・地域社会・行政が参加しているカリキュラム・授業</t>
    <phoneticPr fontId="3"/>
  </si>
  <si>
    <t>インターンシップ（14日以上）</t>
  </si>
  <si>
    <t>インターンシップ（5日以上14日未満）</t>
  </si>
  <si>
    <t>2</t>
  </si>
  <si>
    <t>インターンシップ（5日未満）</t>
  </si>
  <si>
    <t>1</t>
    <phoneticPr fontId="3"/>
  </si>
  <si>
    <t>（回答はいくつでも）</t>
    <phoneticPr fontId="3"/>
  </si>
  <si>
    <t>在学中の人（Q5=9-15）</t>
    <phoneticPr fontId="3"/>
  </si>
  <si>
    <r>
      <rPr>
        <sz val="9"/>
        <color rgb="FFFF0000"/>
        <rFont val="メイリオ"/>
        <family val="3"/>
        <charset val="128"/>
      </rPr>
      <t>昨年1年間（2016年1月～12月）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3"/>
  </si>
  <si>
    <t>MA</t>
    <phoneticPr fontId="3"/>
  </si>
  <si>
    <t>在学中の人（Q5=9-15）</t>
    <phoneticPr fontId="3"/>
  </si>
  <si>
    <t>■あなたが現在通学中の学校生活についてうかがいます。</t>
    <rPh sb="5" eb="7">
      <t>ゲンザイ</t>
    </rPh>
    <rPh sb="7" eb="10">
      <t>ツウガクチュウ</t>
    </rPh>
    <rPh sb="11" eb="13">
      <t>ガッコウ</t>
    </rPh>
    <rPh sb="13" eb="15">
      <t>セイカツ</t>
    </rPh>
    <phoneticPr fontId="3"/>
  </si>
  <si>
    <t>現在学生の人対象の設問</t>
    <rPh sb="0" eb="2">
      <t>ゲンザイ</t>
    </rPh>
    <rPh sb="2" eb="4">
      <t>ガクセイ</t>
    </rPh>
    <rPh sb="5" eb="6">
      <t>ヒト</t>
    </rPh>
    <rPh sb="6" eb="8">
      <t>タイショウ</t>
    </rPh>
    <rPh sb="9" eb="11">
      <t>セツモン</t>
    </rPh>
    <phoneticPr fontId="3"/>
  </si>
  <si>
    <t>転職や就職をするつもりはない</t>
  </si>
  <si>
    <t>4</t>
    <phoneticPr fontId="3"/>
  </si>
  <si>
    <t>いずれ転職や就職をしたいと思っている</t>
  </si>
  <si>
    <t>3</t>
    <phoneticPr fontId="3"/>
  </si>
  <si>
    <t>現在転職や就職をしたいと考えているが、転職・就職活動はしていない</t>
  </si>
  <si>
    <t>2</t>
    <phoneticPr fontId="3"/>
  </si>
  <si>
    <t>現在転職や就職をしたいと考えており、転職・就職活動をしている</t>
    <rPh sb="0" eb="1">
      <t>ゲン</t>
    </rPh>
    <rPh sb="5" eb="7">
      <t>シュウショク</t>
    </rPh>
    <rPh sb="21" eb="23">
      <t>シュウショク</t>
    </rPh>
    <phoneticPr fontId="25"/>
  </si>
  <si>
    <t>1</t>
    <phoneticPr fontId="3"/>
  </si>
  <si>
    <t>（回答は1つ）</t>
    <phoneticPr fontId="3"/>
  </si>
  <si>
    <t>全員(ALL)</t>
    <phoneticPr fontId="3"/>
  </si>
  <si>
    <t>あなたは今後、転職（会社や団体を変わること）や就職することを考えていますか。</t>
    <rPh sb="23" eb="25">
      <t>シュウショク</t>
    </rPh>
    <phoneticPr fontId="3"/>
  </si>
  <si>
    <t>SA</t>
    <phoneticPr fontId="3"/>
  </si>
  <si>
    <t>あなたの世帯の有価証券保有額（　　　　）万円</t>
    <rPh sb="4" eb="6">
      <t>セタイ</t>
    </rPh>
    <rPh sb="7" eb="9">
      <t>ユウカ</t>
    </rPh>
    <rPh sb="9" eb="11">
      <t>ショウケン</t>
    </rPh>
    <rPh sb="11" eb="13">
      <t>ホユウ</t>
    </rPh>
    <rPh sb="13" eb="14">
      <t>ガク</t>
    </rPh>
    <rPh sb="20" eb="22">
      <t>マンエン</t>
    </rPh>
    <phoneticPr fontId="3"/>
  </si>
  <si>
    <t>あなたの世帯の貯金額（　　　　）万円</t>
    <rPh sb="4" eb="6">
      <t>セタイ</t>
    </rPh>
    <rPh sb="7" eb="9">
      <t>チョキン</t>
    </rPh>
    <rPh sb="9" eb="10">
      <t>ガク</t>
    </rPh>
    <rPh sb="16" eb="18">
      <t>マンエン</t>
    </rPh>
    <phoneticPr fontId="3"/>
  </si>
  <si>
    <t>（回答は半角数字で入力）</t>
    <phoneticPr fontId="3"/>
  </si>
  <si>
    <t>全員(ALL)</t>
    <phoneticPr fontId="3"/>
  </si>
  <si>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3"/>
  </si>
  <si>
    <t>NA</t>
    <phoneticPr fontId="3"/>
  </si>
  <si>
    <t>昨年1年間で（　　　　）万円</t>
    <rPh sb="0" eb="2">
      <t>サクネン</t>
    </rPh>
    <rPh sb="3" eb="5">
      <t>ネンカン</t>
    </rPh>
    <rPh sb="12" eb="14">
      <t>マンエン</t>
    </rPh>
    <phoneticPr fontId="3"/>
  </si>
  <si>
    <t>（回答は半角数字で入力）</t>
  </si>
  <si>
    <r>
      <t>あなたの</t>
    </r>
    <r>
      <rPr>
        <sz val="9"/>
        <color rgb="FFFF0000"/>
        <rFont val="メイリオ"/>
        <family val="3"/>
        <charset val="128"/>
      </rPr>
      <t>配偶者</t>
    </r>
    <r>
      <rPr>
        <sz val="9"/>
        <rFont val="メイリオ"/>
        <family val="3"/>
        <charset val="128"/>
      </rPr>
      <t>の</t>
    </r>
    <r>
      <rPr>
        <sz val="9"/>
        <color rgb="FFFF0000"/>
        <rFont val="メイリオ"/>
        <family val="3"/>
        <charset val="128"/>
      </rPr>
      <t>昨年1年間(2016年1月～12月）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3"/>
  </si>
  <si>
    <t>働いていなかった</t>
    <rPh sb="0" eb="1">
      <t>ハタラ</t>
    </rPh>
    <phoneticPr fontId="3"/>
  </si>
  <si>
    <t>8</t>
    <phoneticPr fontId="3"/>
  </si>
  <si>
    <t>自営業主・自家営業の手伝い・内職として働いていた</t>
    <rPh sb="0" eb="3">
      <t>ジエイギョウ</t>
    </rPh>
    <rPh sb="3" eb="4">
      <t>シュ</t>
    </rPh>
    <rPh sb="5" eb="7">
      <t>ジカ</t>
    </rPh>
    <rPh sb="7" eb="9">
      <t>エイギョウ</t>
    </rPh>
    <rPh sb="10" eb="12">
      <t>テツダ</t>
    </rPh>
    <rPh sb="14" eb="16">
      <t>ナイショク</t>
    </rPh>
    <rPh sb="19" eb="20">
      <t>ハタラ</t>
    </rPh>
    <phoneticPr fontId="25"/>
  </si>
  <si>
    <t>7</t>
    <phoneticPr fontId="3"/>
  </si>
  <si>
    <t>会社などの役員として働いていた</t>
    <rPh sb="0" eb="2">
      <t>カイシャ</t>
    </rPh>
    <rPh sb="5" eb="7">
      <t>ヤクイン</t>
    </rPh>
    <rPh sb="10" eb="11">
      <t>ハタラ</t>
    </rPh>
    <phoneticPr fontId="3"/>
  </si>
  <si>
    <t>6</t>
    <phoneticPr fontId="3"/>
  </si>
  <si>
    <t>その他の形態で働いていた</t>
    <rPh sb="2" eb="3">
      <t>タ</t>
    </rPh>
    <rPh sb="4" eb="6">
      <t>ケイタイ</t>
    </rPh>
    <rPh sb="7" eb="8">
      <t>ハタラ</t>
    </rPh>
    <phoneticPr fontId="3"/>
  </si>
  <si>
    <t>5</t>
    <phoneticPr fontId="3"/>
  </si>
  <si>
    <t>契約社員、嘱託として働いていた</t>
    <rPh sb="0" eb="2">
      <t>ケイヤク</t>
    </rPh>
    <rPh sb="2" eb="4">
      <t>シャイン</t>
    </rPh>
    <rPh sb="5" eb="7">
      <t>ショクタク</t>
    </rPh>
    <rPh sb="10" eb="11">
      <t>ハタラ</t>
    </rPh>
    <phoneticPr fontId="25"/>
  </si>
  <si>
    <t>4</t>
    <phoneticPr fontId="3"/>
  </si>
  <si>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25"/>
  </si>
  <si>
    <t>3</t>
    <phoneticPr fontId="3"/>
  </si>
  <si>
    <t>パート・アルバイトとして働いていた</t>
    <rPh sb="12" eb="13">
      <t>ハタラ</t>
    </rPh>
    <phoneticPr fontId="25"/>
  </si>
  <si>
    <t>2</t>
    <phoneticPr fontId="3"/>
  </si>
  <si>
    <t>正規の職員・従業員として働いていた</t>
    <rPh sb="12" eb="13">
      <t>ハタラ</t>
    </rPh>
    <phoneticPr fontId="25"/>
  </si>
  <si>
    <t>1</t>
    <phoneticPr fontId="3"/>
  </si>
  <si>
    <t>会社・団体等に雇われて働いていた</t>
    <rPh sb="0" eb="2">
      <t>カイシャ</t>
    </rPh>
    <rPh sb="3" eb="5">
      <t>ダンタイ</t>
    </rPh>
    <rPh sb="5" eb="6">
      <t>トウ</t>
    </rPh>
    <rPh sb="7" eb="8">
      <t>ヤト</t>
    </rPh>
    <rPh sb="11" eb="12">
      <t>ハタラ</t>
    </rPh>
    <phoneticPr fontId="3"/>
  </si>
  <si>
    <r>
      <t>あなたの</t>
    </r>
    <r>
      <rPr>
        <sz val="9"/>
        <color rgb="FFFF0000"/>
        <rFont val="メイリオ"/>
        <family val="3"/>
        <charset val="128"/>
      </rPr>
      <t>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3"/>
  </si>
  <si>
    <t>SA</t>
    <phoneticPr fontId="3"/>
  </si>
  <si>
    <t>■「配偶者がいる」とお答えの方におたずねします。</t>
  </si>
  <si>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3"/>
  </si>
  <si>
    <t>※副業とは、労働収入を伴う仕事のことをさします。
※副業を複数していた方は、副業の合計の年収をお書きください。</t>
    <rPh sb="44" eb="46">
      <t>ネンシュウ</t>
    </rPh>
    <phoneticPr fontId="3"/>
  </si>
  <si>
    <r>
      <rPr>
        <b/>
        <sz val="9"/>
        <rFont val="メイリオ"/>
        <family val="3"/>
        <charset val="128"/>
      </rPr>
      <t>あなたの副業からの年収</t>
    </r>
    <r>
      <rPr>
        <sz val="9"/>
        <rFont val="メイリオ"/>
        <family val="3"/>
        <charset val="128"/>
      </rPr>
      <t>（　　　　）万円/年</t>
    </r>
    <rPh sb="9" eb="11">
      <t>ネンシュウ</t>
    </rPh>
    <phoneticPr fontId="3"/>
  </si>
  <si>
    <r>
      <t>※月収×12か月分＋賞与・ボーナスの金額をお答えください。
※副業からの収入は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ゲッシュウ</t>
    </rPh>
    <rPh sb="7" eb="9">
      <t>ゲツブン</t>
    </rPh>
    <rPh sb="10" eb="12">
      <t>ショウヨ</t>
    </rPh>
    <rPh sb="18" eb="20">
      <t>キンガク</t>
    </rPh>
    <rPh sb="22" eb="23">
      <t>コタ</t>
    </rPh>
    <rPh sb="31" eb="33">
      <t>フクギョウ</t>
    </rPh>
    <rPh sb="39" eb="40">
      <t>フク</t>
    </rPh>
    <rPh sb="43" eb="45">
      <t>ショウヨ</t>
    </rPh>
    <rPh sb="51" eb="52">
      <t>フク</t>
    </rPh>
    <phoneticPr fontId="3"/>
  </si>
  <si>
    <r>
      <rPr>
        <b/>
        <sz val="9"/>
        <rFont val="メイリオ"/>
        <family val="3"/>
        <charset val="128"/>
      </rPr>
      <t>あなたの</t>
    </r>
    <r>
      <rPr>
        <b/>
        <sz val="9"/>
        <color rgb="FFFF0000"/>
        <rFont val="メイリオ"/>
        <family val="3"/>
        <charset val="128"/>
      </rPr>
      <t>主な</t>
    </r>
    <r>
      <rPr>
        <b/>
        <sz val="9"/>
        <rFont val="メイリオ"/>
        <family val="3"/>
        <charset val="128"/>
      </rPr>
      <t>仕事からの年収</t>
    </r>
    <r>
      <rPr>
        <sz val="9"/>
        <rFont val="メイリオ"/>
        <family val="3"/>
        <charset val="128"/>
      </rPr>
      <t>（　　　　）万円/年</t>
    </r>
    <rPh sb="4" eb="5">
      <t>オモ</t>
    </rPh>
    <rPh sb="6" eb="8">
      <t>シゴト</t>
    </rPh>
    <rPh sb="11" eb="13">
      <t>ネンシュウ</t>
    </rPh>
    <rPh sb="19" eb="21">
      <t>マンエン</t>
    </rPh>
    <rPh sb="22" eb="23">
      <t>ネン</t>
    </rPh>
    <phoneticPr fontId="3"/>
  </si>
  <si>
    <r>
      <rPr>
        <sz val="9"/>
        <color rgb="FFFF0000"/>
        <rFont val="メイリオ"/>
        <family val="3"/>
        <charset val="128"/>
      </rPr>
      <t>昨年1年間（2016年1月～12月）</t>
    </r>
    <r>
      <rPr>
        <sz val="9"/>
        <rFont val="メイリオ"/>
        <family val="3"/>
        <charset val="128"/>
      </rPr>
      <t>の以下の収入（税込みの実績）を教えてください。</t>
    </r>
    <rPh sb="19" eb="21">
      <t>イカ</t>
    </rPh>
    <rPh sb="22" eb="24">
      <t>シュウニュウ</t>
    </rPh>
    <rPh sb="33" eb="34">
      <t>オシ</t>
    </rPh>
    <phoneticPr fontId="3"/>
  </si>
  <si>
    <t xml:space="preserve">＜社会人になる直前に卒業した学校の卒業年月＞
　卒業年月
＜学校を卒業後、初めて就職した勤務先の入社年月と退職年月＞
　入社年月
　退職年月
＜前の勤務先の入社年月と退職年月＞
　入社年月 
　退職年月 
＜現在（昨年12月時点）の勤務先の入社年月＞
　入社年月 
とお答えになりました。
間違いがなければ「次のページ」ボタンを押してください。
訂正がある場合は「戻る」ボタンを押して再度ご入力ください。 </t>
    <phoneticPr fontId="3"/>
  </si>
  <si>
    <t>　2015年（平成27年）　　●歳</t>
    <rPh sb="5" eb="6">
      <t>ネン</t>
    </rPh>
    <rPh sb="7" eb="9">
      <t>ヘイセイ</t>
    </rPh>
    <rPh sb="11" eb="12">
      <t>ネン</t>
    </rPh>
    <phoneticPr fontId="3"/>
  </si>
  <si>
    <t>　2010年（平成22年）　　●歳</t>
    <rPh sb="5" eb="6">
      <t>ネン</t>
    </rPh>
    <rPh sb="7" eb="9">
      <t>ヘイセイ</t>
    </rPh>
    <rPh sb="11" eb="12">
      <t>ネン</t>
    </rPh>
    <phoneticPr fontId="3"/>
  </si>
  <si>
    <t>　2005年（平成17年）　　●歳</t>
    <rPh sb="5" eb="6">
      <t>ネン</t>
    </rPh>
    <rPh sb="7" eb="9">
      <t>ヘイセイ</t>
    </rPh>
    <rPh sb="11" eb="12">
      <t>ネン</t>
    </rPh>
    <phoneticPr fontId="3"/>
  </si>
  <si>
    <t>　2000年（平成12年）　　●歳</t>
    <rPh sb="5" eb="6">
      <t>ネン</t>
    </rPh>
    <rPh sb="7" eb="9">
      <t>ヘイセイ</t>
    </rPh>
    <rPh sb="11" eb="12">
      <t>ネン</t>
    </rPh>
    <phoneticPr fontId="3"/>
  </si>
  <si>
    <t>　1995年（平成 7年）　　 ●歳</t>
    <rPh sb="5" eb="6">
      <t>ネン</t>
    </rPh>
    <rPh sb="7" eb="9">
      <t>ヘイセイ</t>
    </rPh>
    <rPh sb="11" eb="12">
      <t>ネン</t>
    </rPh>
    <phoneticPr fontId="3"/>
  </si>
  <si>
    <t>　1990年（平成 2年）　　 ●歳</t>
    <rPh sb="5" eb="6">
      <t>ネン</t>
    </rPh>
    <rPh sb="7" eb="9">
      <t>ヘイセイ</t>
    </rPh>
    <rPh sb="11" eb="12">
      <t>ネン</t>
    </rPh>
    <phoneticPr fontId="3"/>
  </si>
  <si>
    <t>　1985年（昭和60年）　　●歳</t>
    <rPh sb="5" eb="6">
      <t>ネン</t>
    </rPh>
    <rPh sb="7" eb="9">
      <t>ショウワ</t>
    </rPh>
    <rPh sb="11" eb="12">
      <t>ネン</t>
    </rPh>
    <phoneticPr fontId="3"/>
  </si>
  <si>
    <t>　1980年（昭和55年）　　●歳</t>
    <rPh sb="5" eb="6">
      <t>ネン</t>
    </rPh>
    <rPh sb="7" eb="9">
      <t>ショウワ</t>
    </rPh>
    <rPh sb="11" eb="12">
      <t>ネン</t>
    </rPh>
    <phoneticPr fontId="3"/>
  </si>
  <si>
    <t>　1975年（昭和50年）　　●歳</t>
    <rPh sb="5" eb="6">
      <t>ネン</t>
    </rPh>
    <rPh sb="7" eb="9">
      <t>ショウワ</t>
    </rPh>
    <rPh sb="11" eb="12">
      <t>ネン</t>
    </rPh>
    <rPh sb="16" eb="17">
      <t>サイ</t>
    </rPh>
    <phoneticPr fontId="3"/>
  </si>
  <si>
    <t>　1970年（昭和45年）　　●歳</t>
    <rPh sb="5" eb="6">
      <t>ネン</t>
    </rPh>
    <rPh sb="7" eb="9">
      <t>ショウワ</t>
    </rPh>
    <rPh sb="11" eb="12">
      <t>ネン</t>
    </rPh>
    <rPh sb="16" eb="17">
      <t>サイ</t>
    </rPh>
    <phoneticPr fontId="3"/>
  </si>
  <si>
    <t>　1965年（昭和40年）　　●歳</t>
    <rPh sb="5" eb="6">
      <t>ネン</t>
    </rPh>
    <rPh sb="7" eb="9">
      <t>ショウワ</t>
    </rPh>
    <rPh sb="11" eb="12">
      <t>ネン</t>
    </rPh>
    <rPh sb="16" eb="17">
      <t>サイ</t>
    </rPh>
    <phoneticPr fontId="3"/>
  </si>
  <si>
    <t>　西暦　　　　　　　　　　当時のあなたの年齢</t>
    <rPh sb="1" eb="3">
      <t>セイレキ</t>
    </rPh>
    <rPh sb="13" eb="15">
      <t>トウジ</t>
    </rPh>
    <rPh sb="20" eb="22">
      <t>ネンレイ</t>
    </rPh>
    <phoneticPr fontId="3"/>
  </si>
  <si>
    <t>　※誕生月によっては年齢が1歳ずれる場合があります。</t>
    <phoneticPr fontId="3"/>
  </si>
  <si>
    <t>【参考】西暦対応表</t>
    <rPh sb="1" eb="3">
      <t>サンコウ</t>
    </rPh>
    <rPh sb="4" eb="6">
      <t>セイレキ</t>
    </rPh>
    <rPh sb="6" eb="8">
      <t>タイオウ</t>
    </rPh>
    <rPh sb="8" eb="9">
      <t>ヒョウ</t>
    </rPh>
    <phoneticPr fontId="3"/>
  </si>
  <si>
    <t>　（　　　　　）年　（　　　　　）月</t>
    <phoneticPr fontId="3"/>
  </si>
  <si>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3"/>
  </si>
  <si>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3"/>
  </si>
  <si>
    <t>退職年月</t>
    <rPh sb="0" eb="2">
      <t>タイショク</t>
    </rPh>
    <rPh sb="2" eb="3">
      <t>ネン</t>
    </rPh>
    <rPh sb="3" eb="4">
      <t>ゲツ</t>
    </rPh>
    <phoneticPr fontId="3"/>
  </si>
  <si>
    <t>入社年月</t>
    <rPh sb="0" eb="2">
      <t>ニュウシャ</t>
    </rPh>
    <rPh sb="2" eb="3">
      <t>ネン</t>
    </rPh>
    <rPh sb="3" eb="4">
      <t>ゲツ</t>
    </rPh>
    <phoneticPr fontId="3"/>
  </si>
  <si>
    <t>＜前の勤務先の入社年月と退職年月＞</t>
    <rPh sb="1" eb="2">
      <t>マエ</t>
    </rPh>
    <rPh sb="3" eb="6">
      <t>キンムサキ</t>
    </rPh>
    <phoneticPr fontId="3"/>
  </si>
  <si>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3"/>
  </si>
  <si>
    <t>＜学校を卒業後、初めて就職した勤務先の入社年月と退職年月＞</t>
    <phoneticPr fontId="3"/>
  </si>
  <si>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3"/>
  </si>
  <si>
    <t>～以降職歴～</t>
    <rPh sb="1" eb="3">
      <t>イコウ</t>
    </rPh>
    <rPh sb="3" eb="5">
      <t>ショクレキ</t>
    </rPh>
    <phoneticPr fontId="3"/>
  </si>
  <si>
    <t>　（　　　　　）年　（　　　　　）月</t>
    <rPh sb="8" eb="9">
      <t>ネン</t>
    </rPh>
    <rPh sb="17" eb="18">
      <t>ガツ</t>
    </rPh>
    <phoneticPr fontId="3"/>
  </si>
  <si>
    <t>※社会人になってから大学院などへ行った方は、社会人になる前に卒業した学校についてお答えください。</t>
  </si>
  <si>
    <t>備考欄に記載</t>
    <rPh sb="0" eb="2">
      <t>ビコウ</t>
    </rPh>
    <rPh sb="2" eb="3">
      <t>ラン</t>
    </rPh>
    <rPh sb="4" eb="6">
      <t>キサイ</t>
    </rPh>
    <phoneticPr fontId="3"/>
  </si>
  <si>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3"/>
  </si>
  <si>
    <t>以下それぞれの年月をお答えください。</t>
    <rPh sb="0" eb="2">
      <t>イカ</t>
    </rPh>
    <rPh sb="7" eb="9">
      <t>ネンゲツ</t>
    </rPh>
    <rPh sb="11" eb="12">
      <t>コタ</t>
    </rPh>
    <phoneticPr fontId="3"/>
  </si>
  <si>
    <t>SAプルダウン</t>
    <phoneticPr fontId="3"/>
  </si>
  <si>
    <t>下のほう</t>
    <rPh sb="0" eb="1">
      <t>シタ</t>
    </rPh>
    <phoneticPr fontId="3"/>
  </si>
  <si>
    <t>やや下のほう</t>
    <rPh sb="2" eb="3">
      <t>シタ</t>
    </rPh>
    <phoneticPr fontId="3"/>
  </si>
  <si>
    <t>真ん中あたり</t>
    <rPh sb="0" eb="1">
      <t>マ</t>
    </rPh>
    <rPh sb="2" eb="3">
      <t>ナカ</t>
    </rPh>
    <phoneticPr fontId="3"/>
  </si>
  <si>
    <t>やや上のほう</t>
    <rPh sb="2" eb="3">
      <t>ウエ</t>
    </rPh>
    <phoneticPr fontId="3"/>
  </si>
  <si>
    <t>上のほう</t>
    <rPh sb="0" eb="1">
      <t>ウエ</t>
    </rPh>
    <phoneticPr fontId="3"/>
  </si>
  <si>
    <t>（回答は1つ）</t>
    <phoneticPr fontId="3"/>
  </si>
  <si>
    <t>追加（ALL）</t>
    <rPh sb="0" eb="2">
      <t>ツイカ</t>
    </rPh>
    <phoneticPr fontId="3"/>
  </si>
  <si>
    <t>表示なし</t>
    <rPh sb="0" eb="2">
      <t>ヒョウジ</t>
    </rPh>
    <phoneticPr fontId="3"/>
  </si>
  <si>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3"/>
  </si>
  <si>
    <t>最初の就職時</t>
    <rPh sb="0" eb="2">
      <t>サイショ</t>
    </rPh>
    <rPh sb="3" eb="5">
      <t>シュウショク</t>
    </rPh>
    <rPh sb="5" eb="6">
      <t>ジ</t>
    </rPh>
    <phoneticPr fontId="3"/>
  </si>
  <si>
    <t>(3)</t>
  </si>
  <si>
    <t>表側</t>
    <phoneticPr fontId="3"/>
  </si>
  <si>
    <t>20歳以上(Q2=20以上)</t>
    <rPh sb="2" eb="5">
      <t>サイイジョウ</t>
    </rPh>
    <rPh sb="11" eb="13">
      <t>イジョウ</t>
    </rPh>
    <phoneticPr fontId="3"/>
  </si>
  <si>
    <t>昨年調査（JPSED2016）で20歳未満(Q2=20未満)
かつ
今回調査で20歳以上(Q2=20以上)</t>
    <rPh sb="18" eb="19">
      <t>サイ</t>
    </rPh>
    <rPh sb="19" eb="21">
      <t>ミマン</t>
    </rPh>
    <rPh sb="27" eb="29">
      <t>ミマン</t>
    </rPh>
    <phoneticPr fontId="3"/>
  </si>
  <si>
    <t>20歳の頃</t>
    <rPh sb="2" eb="3">
      <t>サイ</t>
    </rPh>
    <rPh sb="4" eb="5">
      <t>コロ</t>
    </rPh>
    <phoneticPr fontId="3"/>
  </si>
  <si>
    <t>(2)</t>
  </si>
  <si>
    <t>追加（ALL）</t>
    <phoneticPr fontId="3"/>
  </si>
  <si>
    <t>表示しない</t>
    <rPh sb="0" eb="2">
      <t>ヒョウジ</t>
    </rPh>
    <phoneticPr fontId="3"/>
  </si>
  <si>
    <t>15歳の頃</t>
    <rPh sb="2" eb="3">
      <t>サイ</t>
    </rPh>
    <rPh sb="4" eb="5">
      <t>コロ</t>
    </rPh>
    <phoneticPr fontId="3"/>
  </si>
  <si>
    <t>(1)</t>
    <phoneticPr fontId="3"/>
  </si>
  <si>
    <t>昨年調査（JPSED2016）で20歳未満(Q2=20未満)
かつ
今回調査で20歳以上(Q2=20以上)
OR
Q71と同じ</t>
    <rPh sb="61" eb="62">
      <t>オナ</t>
    </rPh>
    <phoneticPr fontId="3"/>
  </si>
  <si>
    <t>あなたは、これまでに、どこに住んできましたか。それぞれの居住地をお選びください。</t>
    <rPh sb="14" eb="15">
      <t>ス</t>
    </rPh>
    <rPh sb="28" eb="31">
      <t>キョジュウチ</t>
    </rPh>
    <rPh sb="33" eb="34">
      <t>エラ</t>
    </rPh>
    <phoneticPr fontId="3"/>
  </si>
  <si>
    <t>SAマトリクス</t>
    <phoneticPr fontId="3"/>
  </si>
  <si>
    <t>■最後に、あなたのこれまでの生活や今後のことについておたずねします。</t>
    <rPh sb="1" eb="3">
      <t>サイゴ</t>
    </rPh>
    <rPh sb="14" eb="16">
      <t>セイカツ</t>
    </rPh>
    <rPh sb="17" eb="19">
      <t>コンゴ</t>
    </rPh>
    <phoneticPr fontId="3"/>
  </si>
  <si>
    <t>これまでのこと、今後の就業意向など</t>
    <rPh sb="8" eb="10">
      <t>コンゴ</t>
    </rPh>
    <rPh sb="11" eb="13">
      <t>シュウギョウ</t>
    </rPh>
    <rPh sb="13" eb="15">
      <t>イコウ</t>
    </rPh>
    <phoneticPr fontId="3"/>
  </si>
  <si>
    <t>どれも利用していない</t>
    <rPh sb="3" eb="5">
      <t>リヨウ</t>
    </rPh>
    <phoneticPr fontId="3"/>
  </si>
  <si>
    <t>育児短時間勤務制度</t>
    <rPh sb="0" eb="2">
      <t>イクジ</t>
    </rPh>
    <rPh sb="2" eb="5">
      <t>タンジカン</t>
    </rPh>
    <rPh sb="5" eb="7">
      <t>キンム</t>
    </rPh>
    <rPh sb="7" eb="9">
      <t>セイド</t>
    </rPh>
    <phoneticPr fontId="3"/>
  </si>
  <si>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3"/>
  </si>
  <si>
    <t>2</t>
    <phoneticPr fontId="3"/>
  </si>
  <si>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</si>
  <si>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0" eb="2">
      <t>ゲンザイ</t>
    </rPh>
    <rPh sb="3" eb="4">
      <t>サイ</t>
    </rPh>
    <rPh sb="11" eb="12">
      <t>モ</t>
    </rPh>
    <rPh sb="21" eb="23">
      <t>イカ</t>
    </rPh>
    <rPh sb="24" eb="26">
      <t>セイド</t>
    </rPh>
    <rPh sb="27" eb="29">
      <t>リヨウ</t>
    </rPh>
    <rPh sb="46" eb="47">
      <t>エラ</t>
    </rPh>
    <phoneticPr fontId="3"/>
  </si>
  <si>
    <t>学生</t>
    <rPh sb="0" eb="2">
      <t>ガクセイ</t>
    </rPh>
    <phoneticPr fontId="3"/>
  </si>
  <si>
    <t>9</t>
    <phoneticPr fontId="3"/>
  </si>
  <si>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3"/>
  </si>
  <si>
    <t>8</t>
    <phoneticPr fontId="3"/>
  </si>
  <si>
    <t>自営業主・自家営業の手伝い・内職</t>
    <rPh sb="0" eb="3">
      <t>ジエイギョウ</t>
    </rPh>
    <rPh sb="3" eb="4">
      <t>シュ</t>
    </rPh>
    <rPh sb="5" eb="7">
      <t>ジカ</t>
    </rPh>
    <rPh sb="7" eb="9">
      <t>エイギョウ</t>
    </rPh>
    <rPh sb="10" eb="12">
      <t>テツダ</t>
    </rPh>
    <rPh sb="14" eb="16">
      <t>ナイショク</t>
    </rPh>
    <phoneticPr fontId="3"/>
  </si>
  <si>
    <t>7</t>
    <phoneticPr fontId="3"/>
  </si>
  <si>
    <t>会社などの役員</t>
    <rPh sb="0" eb="2">
      <t>カイシャ</t>
    </rPh>
    <rPh sb="5" eb="7">
      <t>ヤクイン</t>
    </rPh>
    <phoneticPr fontId="3"/>
  </si>
  <si>
    <t>６</t>
    <phoneticPr fontId="3"/>
  </si>
  <si>
    <t>その他</t>
    <rPh sb="2" eb="3">
      <t>タ</t>
    </rPh>
    <phoneticPr fontId="3"/>
  </si>
  <si>
    <t>契約社員・嘱託</t>
    <phoneticPr fontId="3"/>
  </si>
  <si>
    <t>労働者派遣事業所の派遣社員</t>
    <rPh sb="0" eb="3">
      <t>ロウドウシャ</t>
    </rPh>
    <rPh sb="3" eb="5">
      <t>ハケン</t>
    </rPh>
    <rPh sb="5" eb="7">
      <t>ジギョウ</t>
    </rPh>
    <rPh sb="7" eb="8">
      <t>ショ</t>
    </rPh>
    <rPh sb="9" eb="11">
      <t>ハケン</t>
    </rPh>
    <rPh sb="11" eb="13">
      <t>シャイン</t>
    </rPh>
    <phoneticPr fontId="3"/>
  </si>
  <si>
    <t>パート・アルバイト</t>
    <phoneticPr fontId="3"/>
  </si>
  <si>
    <t>２</t>
    <phoneticPr fontId="3"/>
  </si>
  <si>
    <t>正規の職員・従業員</t>
  </si>
  <si>
    <t>１</t>
    <phoneticPr fontId="3"/>
  </si>
  <si>
    <t>会社・団体に雇われていた</t>
    <rPh sb="0" eb="2">
      <t>カイシャ</t>
    </rPh>
    <rPh sb="3" eb="5">
      <t>ダンタイ</t>
    </rPh>
    <rPh sb="6" eb="7">
      <t>ヤト</t>
    </rPh>
    <phoneticPr fontId="3"/>
  </si>
  <si>
    <t>1歳の誕生日</t>
    <rPh sb="1" eb="2">
      <t>サイ</t>
    </rPh>
    <rPh sb="3" eb="6">
      <t>タンジョウビ</t>
    </rPh>
    <phoneticPr fontId="3"/>
  </si>
  <si>
    <t>出産時点</t>
    <rPh sb="0" eb="2">
      <t>シュッサン</t>
    </rPh>
    <rPh sb="2" eb="4">
      <t>ジテン</t>
    </rPh>
    <phoneticPr fontId="3"/>
  </si>
  <si>
    <t>(2)</t>
    <phoneticPr fontId="3"/>
  </si>
  <si>
    <t>妊娠がわかったとき</t>
    <rPh sb="0" eb="2">
      <t>ニンシン</t>
    </rPh>
    <phoneticPr fontId="3"/>
  </si>
  <si>
    <t>(1)</t>
    <phoneticPr fontId="3"/>
  </si>
  <si>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3"/>
  </si>
  <si>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3"/>
  </si>
  <si>
    <t>SAマトリクス</t>
    <phoneticPr fontId="3"/>
  </si>
  <si>
    <t>1歳の子どもを持つ女性(Q1=2 &amp; Q10=1＆Q12いずれか=1）</t>
    <rPh sb="1" eb="2">
      <t>サイ</t>
    </rPh>
    <rPh sb="3" eb="4">
      <t>コ</t>
    </rPh>
    <rPh sb="7" eb="8">
      <t>モ</t>
    </rPh>
    <rPh sb="9" eb="11">
      <t>ジョセイ</t>
    </rPh>
    <phoneticPr fontId="3"/>
  </si>
  <si>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3"/>
  </si>
  <si>
    <r>
      <rPr>
        <sz val="9"/>
        <color rgb="FFFF0000"/>
        <rFont val="メイリオ"/>
        <family val="3"/>
        <charset val="128"/>
      </rPr>
      <t>1歳～5歳のお子さまの中で「一番下」のお子さま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FF0000"/>
        <rFont val="メイリオ"/>
        <family val="3"/>
        <charset val="128"/>
      </rPr>
      <t>1歳以上のお子さまの中で一番下のお子さま</t>
    </r>
    <r>
      <rPr>
        <sz val="9"/>
        <rFont val="メイリオ"/>
        <family val="3"/>
        <charset val="128"/>
      </rPr>
      <t>に関してお答えください。</t>
    </r>
    <rPh sb="11" eb="12">
      <t>ナカ</t>
    </rPh>
    <rPh sb="25" eb="26">
      <t>モ</t>
    </rPh>
    <rPh sb="35" eb="37">
      <t>イカ</t>
    </rPh>
    <rPh sb="38" eb="40">
      <t>セイド</t>
    </rPh>
    <rPh sb="41" eb="43">
      <t>リヨウ</t>
    </rPh>
    <rPh sb="60" eb="61">
      <t>エラ</t>
    </rPh>
    <phoneticPr fontId="3"/>
  </si>
  <si>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3"/>
  </si>
  <si>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3"/>
  </si>
  <si>
    <t>1～5歳までの子どもを持つ女性(Q1=2&amp; Q10=1&amp;Q12いずれか=1-5）</t>
    <phoneticPr fontId="3"/>
  </si>
  <si>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3"/>
  </si>
  <si>
    <t>子どもがいる女性のキャリアについて</t>
    <rPh sb="0" eb="1">
      <t>コ</t>
    </rPh>
    <rPh sb="6" eb="8">
      <t>ジョセイ</t>
    </rPh>
    <phoneticPr fontId="3"/>
  </si>
  <si>
    <t>7</t>
    <phoneticPr fontId="3"/>
  </si>
  <si>
    <t>6</t>
    <phoneticPr fontId="3"/>
  </si>
  <si>
    <t>もっとも重要な理由（回答は1つだけ）</t>
    <phoneticPr fontId="3"/>
  </si>
  <si>
    <t>(2)</t>
    <phoneticPr fontId="3"/>
  </si>
  <si>
    <t>表側</t>
    <phoneticPr fontId="3"/>
  </si>
  <si>
    <r>
      <t>退職した理由（回答は</t>
    </r>
    <r>
      <rPr>
        <sz val="9"/>
        <color rgb="FFFF0000"/>
        <rFont val="メイリオ"/>
        <family val="3"/>
        <charset val="128"/>
      </rPr>
      <t>いくつでも</t>
    </r>
    <r>
      <rPr>
        <sz val="9"/>
        <rFont val="メイリオ"/>
        <family val="3"/>
        <charset val="128"/>
      </rPr>
      <t>）</t>
    </r>
    <phoneticPr fontId="3"/>
  </si>
  <si>
    <t>(1)</t>
    <phoneticPr fontId="3"/>
  </si>
  <si>
    <t>－</t>
    <phoneticPr fontId="3"/>
  </si>
  <si>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3"/>
  </si>
  <si>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3"/>
  </si>
  <si>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3"/>
  </si>
  <si>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3"/>
  </si>
  <si>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3"/>
  </si>
  <si>
    <t>退職1回以上 かつ 12月時点就業者(Q46=3-9 &amp; Q17=1-6)</t>
    <phoneticPr fontId="3"/>
  </si>
  <si>
    <t>退職1回以上 かつ 昨年1年間入職者 かつ 12月就業者（Q46=3-9 &amp; Q50=2 &amp; Q17=1-6)</t>
    <rPh sb="0" eb="2">
      <t>タイショク</t>
    </rPh>
    <rPh sb="3" eb="4">
      <t>カイ</t>
    </rPh>
    <rPh sb="4" eb="6">
      <t>イジョウ</t>
    </rPh>
    <phoneticPr fontId="3"/>
  </si>
  <si>
    <t>その他　　具体的に：</t>
    <phoneticPr fontId="3"/>
  </si>
  <si>
    <t>SNS（ソーシャル・ネットワーキング・サービス）</t>
  </si>
  <si>
    <t>インターネットの転職情報サイト</t>
  </si>
  <si>
    <t>折り込みチラシ</t>
  </si>
  <si>
    <t>新聞の求人広告</t>
  </si>
  <si>
    <t>無料の求人情報誌やタウン誌</t>
  </si>
  <si>
    <t>有料の求人情報誌</t>
  </si>
  <si>
    <t>人材派遣会社</t>
  </si>
  <si>
    <t>民間人材紹介会社</t>
  </si>
  <si>
    <t>ハローワーク（職業安定所）</t>
  </si>
  <si>
    <t>家族や知人の紹介</t>
  </si>
  <si>
    <t>学校（学生課）の窓口や掲示板</t>
  </si>
  <si>
    <t>会社に直接問い合わせ</t>
  </si>
  <si>
    <t>もっとも影響力の大きかったもの（回答は1つだけ）</t>
    <rPh sb="4" eb="7">
      <t>エイキョウリョク</t>
    </rPh>
    <rPh sb="8" eb="9">
      <t>オオ</t>
    </rPh>
    <phoneticPr fontId="3"/>
  </si>
  <si>
    <r>
      <t>利用したものすべて（回答は</t>
    </r>
    <r>
      <rPr>
        <sz val="9"/>
        <color rgb="FFFF0000"/>
        <rFont val="メイリオ"/>
        <family val="3"/>
        <charset val="128"/>
      </rPr>
      <t>いくつでも</t>
    </r>
    <r>
      <rPr>
        <sz val="9"/>
        <rFont val="メイリオ"/>
        <family val="3"/>
        <charset val="128"/>
      </rPr>
      <t>）</t>
    </r>
    <rPh sb="0" eb="2">
      <t>リヨウ</t>
    </rPh>
    <phoneticPr fontId="3"/>
  </si>
  <si>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3"/>
  </si>
  <si>
    <t>MA/SA</t>
    <phoneticPr fontId="3"/>
  </si>
  <si>
    <t>（　　　　　）万円</t>
    <rPh sb="7" eb="9">
      <t>マンエン</t>
    </rPh>
    <phoneticPr fontId="25"/>
  </si>
  <si>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</si>
  <si>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3"/>
  </si>
  <si>
    <t>NA</t>
    <phoneticPr fontId="3"/>
  </si>
  <si>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 xml:space="preserve">に○○日働き、
</t>
    </r>
    <r>
      <rPr>
        <sz val="9"/>
        <color rgb="FFFF0000"/>
        <rFont val="メイリオ"/>
        <family val="3"/>
        <charset val="128"/>
      </rPr>
      <t>1週間</t>
    </r>
    <r>
      <rPr>
        <sz val="9"/>
        <rFont val="メイリオ"/>
        <family val="3"/>
        <charset val="128"/>
      </rPr>
      <t>の労働時間は、○○時間
とお答えになりました。
間違いがなければ「次のページ」ボタンを押してください。
訂正がある場合は「戻る」ボタンを押して再度ご入力ください。</t>
    </r>
    <phoneticPr fontId="3"/>
  </si>
  <si>
    <r>
      <rPr>
        <sz val="9"/>
        <color rgb="FFFF0000"/>
        <rFont val="メイリオ"/>
        <family val="3"/>
        <charset val="128"/>
      </rPr>
      <t>週に</t>
    </r>
    <r>
      <rPr>
        <sz val="9"/>
        <rFont val="メイリオ"/>
        <family val="3"/>
        <charset val="128"/>
      </rPr>
      <t>　合計で(　　　　　)時間</t>
    </r>
    <phoneticPr fontId="3"/>
  </si>
  <si>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25"/>
  </si>
  <si>
    <t>※「1」日単位、「1」時間単位でお答えください。</t>
    <rPh sb="5" eb="7">
      <t>タンイ</t>
    </rPh>
    <rPh sb="13" eb="15">
      <t>タンイ</t>
    </rPh>
    <phoneticPr fontId="3"/>
  </si>
  <si>
    <t>※回答例：毎日9時から17時まで、休憩1時間で週5日働くと、7×5＝35時間です。</t>
  </si>
  <si>
    <t>※残業時間（サービス残業も含む）はカウントし、通勤時間、食事時間、休憩時間は除きます。</t>
  </si>
  <si>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3"/>
  </si>
  <si>
    <t>NA</t>
    <phoneticPr fontId="3"/>
  </si>
  <si>
    <t>～選択肢省略　「職種」Sheet参照～</t>
    <rPh sb="1" eb="4">
      <t>センタクシ</t>
    </rPh>
    <rPh sb="4" eb="6">
      <t>ショウリャク</t>
    </rPh>
    <rPh sb="8" eb="10">
      <t>ショクシュ</t>
    </rPh>
    <phoneticPr fontId="3"/>
  </si>
  <si>
    <t>※選択肢は大分類毎に表示され、細かく224個に分類されています。
あなたの仕事にもっとも近いものを1つ選択し、画面下部の「次のページ」ボタンを押してお進みください。</t>
    <phoneticPr fontId="3"/>
  </si>
  <si>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25"/>
  </si>
  <si>
    <r>
      <rPr>
        <sz val="9"/>
        <color rgb="FFFF0000"/>
        <rFont val="メイリオ"/>
        <family val="3"/>
        <charset val="128"/>
      </rPr>
      <t>前の勤務先</t>
    </r>
    <r>
      <rPr>
        <sz val="9"/>
        <rFont val="メイリオ"/>
        <family val="3"/>
        <charset val="128"/>
      </rPr>
      <t>での職種は何でしたか。</t>
    </r>
    <rPh sb="10" eb="11">
      <t>ナン</t>
    </rPh>
    <phoneticPr fontId="3"/>
  </si>
  <si>
    <t>SA</t>
    <phoneticPr fontId="3"/>
  </si>
  <si>
    <t>公務（官公庁）</t>
  </si>
  <si>
    <t>5000人以上</t>
  </si>
  <si>
    <t>2000～4999人</t>
  </si>
  <si>
    <t>1000～1999人</t>
  </si>
  <si>
    <t>500～999人</t>
  </si>
  <si>
    <t>300～499人</t>
  </si>
  <si>
    <t>100～299人</t>
  </si>
  <si>
    <t>50～99人</t>
  </si>
  <si>
    <t>30～49人</t>
  </si>
  <si>
    <t>20～29人</t>
  </si>
  <si>
    <t>10～19人</t>
  </si>
  <si>
    <t>5～9人</t>
  </si>
  <si>
    <t>2</t>
    <phoneticPr fontId="3"/>
  </si>
  <si>
    <t>4人以下</t>
  </si>
  <si>
    <t>1</t>
    <phoneticPr fontId="3"/>
  </si>
  <si>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3"/>
  </si>
  <si>
    <t>～選択肢省略　「業種」Sheet参照～</t>
    <rPh sb="1" eb="4">
      <t>センタクシ</t>
    </rPh>
    <rPh sb="4" eb="6">
      <t>ショウリャク</t>
    </rPh>
    <phoneticPr fontId="3"/>
  </si>
  <si>
    <t>※選択肢は大分類毎に表示され、細かく67個に分類されています。
あなたの仕事にもっとも近いものを1つ選択し、画面下部の「次のページ」ボタンを押してお進みください。</t>
  </si>
  <si>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25"/>
  </si>
  <si>
    <r>
      <rPr>
        <sz val="9"/>
        <color rgb="FFFF0000"/>
        <rFont val="メイリオ"/>
        <family val="3"/>
        <charset val="128"/>
      </rPr>
      <t>前の勤務先</t>
    </r>
    <r>
      <rPr>
        <sz val="9"/>
        <rFont val="メイリオ"/>
        <family val="3"/>
        <charset val="128"/>
      </rPr>
      <t>の業種は何ですか。</t>
    </r>
    <phoneticPr fontId="3"/>
  </si>
  <si>
    <t>7</t>
    <phoneticPr fontId="3"/>
  </si>
  <si>
    <t>６</t>
    <phoneticPr fontId="3"/>
  </si>
  <si>
    <t>契約社員・嘱託</t>
    <phoneticPr fontId="3"/>
  </si>
  <si>
    <t>パート・アルバイト</t>
    <phoneticPr fontId="3"/>
  </si>
  <si>
    <t>２</t>
    <phoneticPr fontId="3"/>
  </si>
  <si>
    <t>１</t>
    <phoneticPr fontId="3"/>
  </si>
  <si>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3"/>
  </si>
  <si>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3"/>
  </si>
  <si>
    <t>～選択肢省略　「職種1」「職種2」Sheet参照～</t>
    <rPh sb="1" eb="4">
      <t>センタクシ</t>
    </rPh>
    <rPh sb="4" eb="6">
      <t>ショウリャク</t>
    </rPh>
    <phoneticPr fontId="3"/>
  </si>
  <si>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3"/>
  </si>
  <si>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3"/>
  </si>
  <si>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3"/>
  </si>
  <si>
    <t>上記と同じ</t>
    <rPh sb="0" eb="2">
      <t>ジョウキ</t>
    </rPh>
    <rPh sb="3" eb="4">
      <t>オナ</t>
    </rPh>
    <phoneticPr fontId="3"/>
  </si>
  <si>
    <r>
      <t>学校を卒業後、</t>
    </r>
    <r>
      <rPr>
        <sz val="9"/>
        <color rgb="FFFF0000"/>
        <rFont val="メイリオ"/>
        <family val="3"/>
        <charset val="128"/>
      </rPr>
      <t>初めて就職したとき</t>
    </r>
    <r>
      <rPr>
        <sz val="9"/>
        <rFont val="メイリオ"/>
        <family val="3"/>
        <charset val="128"/>
      </rPr>
      <t>の働きかた（就業形態）は、次のどれでしたか。</t>
    </r>
    <rPh sb="0" eb="2">
      <t>ガッコウ</t>
    </rPh>
    <rPh sb="3" eb="6">
      <t>ソツギョウゴ</t>
    </rPh>
    <rPh sb="7" eb="8">
      <t>ハジ</t>
    </rPh>
    <rPh sb="10" eb="12">
      <t>シュウショク</t>
    </rPh>
    <rPh sb="17" eb="18">
      <t>ハタラ</t>
    </rPh>
    <rPh sb="22" eb="24">
      <t>シュウギョウ</t>
    </rPh>
    <rPh sb="24" eb="26">
      <t>ケイタイ</t>
    </rPh>
    <rPh sb="29" eb="30">
      <t>ツギ</t>
    </rPh>
    <phoneticPr fontId="3"/>
  </si>
  <si>
    <r>
      <t>■ここからは、あなたが</t>
    </r>
    <r>
      <rPr>
        <sz val="9"/>
        <color rgb="FFFF0000"/>
        <rFont val="メイリオ"/>
        <family val="3"/>
        <charset val="128"/>
      </rPr>
      <t>学校を卒業後初めて就職したとき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3"/>
  </si>
  <si>
    <t>初職・前職のこと</t>
    <rPh sb="0" eb="1">
      <t>ショ</t>
    </rPh>
    <rPh sb="1" eb="2">
      <t>ショク</t>
    </rPh>
    <rPh sb="3" eb="5">
      <t>ゼンショク</t>
    </rPh>
    <phoneticPr fontId="3"/>
  </si>
  <si>
    <r>
      <t>昨年1年間（2016年1月～12月）の
平均的な</t>
    </r>
    <r>
      <rPr>
        <sz val="9"/>
        <color rgb="FFFF0000"/>
        <rFont val="ＭＳ Ｐゴシック"/>
        <family val="3"/>
        <charset val="128"/>
      </rPr>
      <t>1週間</t>
    </r>
    <r>
      <rPr>
        <sz val="9"/>
        <rFont val="ＭＳ Ｐゴシック"/>
        <family val="3"/>
        <charset val="128"/>
      </rPr>
      <t>の副業の労働時間は、合計で○○時間
とお答えになりました。 
間違いがなければ「次のページ」ボタンを押してください。
訂正がある場合は「戻る」ボタンを押して再度ご入力ください。</t>
    </r>
    <phoneticPr fontId="7"/>
  </si>
  <si>
    <t>不規則なので週単位では答えられない</t>
    <rPh sb="0" eb="3">
      <t>フキソク</t>
    </rPh>
    <rPh sb="6" eb="9">
      <t>シュウタンイ</t>
    </rPh>
    <rPh sb="11" eb="12">
      <t>コタ</t>
    </rPh>
    <phoneticPr fontId="3"/>
  </si>
  <si>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3"/>
  </si>
  <si>
    <t>※副業とは、労働収入を伴う仕事のことを指します。
※副業を複数していた方は、副業の合計の労働時間をお書きください。
※1時間未満の場合は1時間として、「1」時間単位でお答えください。</t>
    <rPh sb="1" eb="3">
      <t>フクギョウ</t>
    </rPh>
    <rPh sb="6" eb="8">
      <t>ロウドウ</t>
    </rPh>
    <rPh sb="8" eb="10">
      <t>シュウニュウ</t>
    </rPh>
    <rPh sb="11" eb="12">
      <t>トモナ</t>
    </rPh>
    <rPh sb="13" eb="15">
      <t>シゴト</t>
    </rPh>
    <rPh sb="19" eb="20">
      <t>サ</t>
    </rPh>
    <rPh sb="26" eb="28">
      <t>フクギョウ</t>
    </rPh>
    <rPh sb="29" eb="31">
      <t>フクスウ</t>
    </rPh>
    <rPh sb="35" eb="36">
      <t>カタ</t>
    </rPh>
    <rPh sb="38" eb="40">
      <t>フクギョウ</t>
    </rPh>
    <rPh sb="41" eb="43">
      <t>ゴウケイ</t>
    </rPh>
    <rPh sb="44" eb="46">
      <t>ロウドウ</t>
    </rPh>
    <rPh sb="46" eb="48">
      <t>ジカン</t>
    </rPh>
    <rPh sb="50" eb="51">
      <t>カ</t>
    </rPh>
    <rPh sb="60" eb="62">
      <t>ジカン</t>
    </rPh>
    <rPh sb="62" eb="64">
      <t>ミマン</t>
    </rPh>
    <rPh sb="65" eb="67">
      <t>バアイ</t>
    </rPh>
    <rPh sb="69" eb="71">
      <t>ジカン</t>
    </rPh>
    <rPh sb="78" eb="80">
      <t>ジカン</t>
    </rPh>
    <rPh sb="80" eb="82">
      <t>タンイ</t>
    </rPh>
    <rPh sb="84" eb="85">
      <t>コタ</t>
    </rPh>
    <phoneticPr fontId="3"/>
  </si>
  <si>
    <t>（回答は半角数字で入力）</t>
    <rPh sb="1" eb="3">
      <t>カイトウ</t>
    </rPh>
    <rPh sb="4" eb="6">
      <t>ハンカク</t>
    </rPh>
    <rPh sb="6" eb="8">
      <t>スウジ</t>
    </rPh>
    <rPh sb="9" eb="11">
      <t>ニュウリョク</t>
    </rPh>
    <phoneticPr fontId="3"/>
  </si>
  <si>
    <r>
      <t>昨年1年間（2016年1月~12月）</t>
    </r>
    <r>
      <rPr>
        <sz val="9"/>
        <rFont val="メイリオ"/>
        <family val="3"/>
        <charset val="128"/>
      </rPr>
      <t>の中で、あなたがしていた</t>
    </r>
    <r>
      <rPr>
        <sz val="9"/>
        <color rgb="FFFF0000"/>
        <rFont val="メイリオ"/>
        <family val="3"/>
        <charset val="128"/>
      </rPr>
      <t>副業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6">
      <t>ヘイキンテキ</t>
    </rPh>
    <rPh sb="38" eb="40">
      <t>シュウカン</t>
    </rPh>
    <rPh sb="41" eb="42">
      <t>ソウ</t>
    </rPh>
    <rPh sb="42" eb="44">
      <t>ロウドウ</t>
    </rPh>
    <rPh sb="44" eb="46">
      <t>ジカン</t>
    </rPh>
    <rPh sb="48" eb="49">
      <t>コタ</t>
    </rPh>
    <phoneticPr fontId="3"/>
  </si>
  <si>
    <t>その他　具体的に：</t>
    <rPh sb="2" eb="3">
      <t>タ</t>
    </rPh>
    <rPh sb="4" eb="7">
      <t>グタイテキ</t>
    </rPh>
    <phoneticPr fontId="3"/>
  </si>
  <si>
    <t>12</t>
    <phoneticPr fontId="3"/>
  </si>
  <si>
    <t>アンケートの回答</t>
    <rPh sb="6" eb="8">
      <t>カイトウ</t>
    </rPh>
    <phoneticPr fontId="3"/>
  </si>
  <si>
    <t>11</t>
    <phoneticPr fontId="3"/>
  </si>
  <si>
    <t>試験監督・採点手伝い</t>
    <rPh sb="0" eb="2">
      <t>シケン</t>
    </rPh>
    <rPh sb="2" eb="4">
      <t>カントク</t>
    </rPh>
    <rPh sb="5" eb="7">
      <t>サイテン</t>
    </rPh>
    <rPh sb="7" eb="9">
      <t>テツダ</t>
    </rPh>
    <phoneticPr fontId="3"/>
  </si>
  <si>
    <t>10</t>
    <phoneticPr fontId="3"/>
  </si>
  <si>
    <t>育児スタッフ</t>
    <rPh sb="0" eb="2">
      <t>イクジ</t>
    </rPh>
    <phoneticPr fontId="3"/>
  </si>
  <si>
    <t>9</t>
    <phoneticPr fontId="3"/>
  </si>
  <si>
    <t>介護・看護スタッフ</t>
    <rPh sb="0" eb="2">
      <t>カイゴ</t>
    </rPh>
    <rPh sb="3" eb="5">
      <t>カンゴ</t>
    </rPh>
    <phoneticPr fontId="3"/>
  </si>
  <si>
    <t>8</t>
    <phoneticPr fontId="3"/>
  </si>
  <si>
    <t>飲食店・小売店のスタッフ</t>
    <rPh sb="0" eb="2">
      <t>インショク</t>
    </rPh>
    <rPh sb="2" eb="3">
      <t>テン</t>
    </rPh>
    <rPh sb="4" eb="6">
      <t>コウリ</t>
    </rPh>
    <rPh sb="6" eb="7">
      <t>テン</t>
    </rPh>
    <phoneticPr fontId="3"/>
  </si>
  <si>
    <t>ドライバー・配達作業員</t>
    <rPh sb="6" eb="8">
      <t>ハイタツ</t>
    </rPh>
    <rPh sb="8" eb="11">
      <t>サギョウイン</t>
    </rPh>
    <phoneticPr fontId="3"/>
  </si>
  <si>
    <t>6</t>
    <phoneticPr fontId="3"/>
  </si>
  <si>
    <t>小物類の製造・販売</t>
    <rPh sb="0" eb="2">
      <t>コモノ</t>
    </rPh>
    <rPh sb="2" eb="3">
      <t>ルイ</t>
    </rPh>
    <rPh sb="4" eb="6">
      <t>セイゾウ</t>
    </rPh>
    <rPh sb="7" eb="9">
      <t>ハンバイ</t>
    </rPh>
    <phoneticPr fontId="3"/>
  </si>
  <si>
    <t>5</t>
    <phoneticPr fontId="3"/>
  </si>
  <si>
    <t>軽作業（清掃、梱包・工場での作業など）</t>
    <rPh sb="0" eb="3">
      <t>ケイサギョウ</t>
    </rPh>
    <phoneticPr fontId="3"/>
  </si>
  <si>
    <t>4</t>
    <phoneticPr fontId="3"/>
  </si>
  <si>
    <t>事務・受付・コールスタッフ</t>
    <rPh sb="0" eb="2">
      <t>ジム</t>
    </rPh>
    <rPh sb="3" eb="5">
      <t>ウケツケ</t>
    </rPh>
    <phoneticPr fontId="3"/>
  </si>
  <si>
    <t>3</t>
    <phoneticPr fontId="3"/>
  </si>
  <si>
    <t>講演・執筆活動</t>
    <phoneticPr fontId="3"/>
  </si>
  <si>
    <t>その仕事の内容は、主な仕事と同じ内容ではない</t>
    <rPh sb="2" eb="4">
      <t>シゴト</t>
    </rPh>
    <rPh sb="5" eb="7">
      <t>ナイヨウ</t>
    </rPh>
    <rPh sb="9" eb="10">
      <t>オモ</t>
    </rPh>
    <rPh sb="11" eb="13">
      <t>シゴト</t>
    </rPh>
    <rPh sb="14" eb="15">
      <t>オナ</t>
    </rPh>
    <rPh sb="16" eb="18">
      <t>ナイヨウ</t>
    </rPh>
    <phoneticPr fontId="3"/>
  </si>
  <si>
    <t>その仕事の内容は、主な仕事と同じ内容</t>
    <rPh sb="2" eb="4">
      <t>シゴト</t>
    </rPh>
    <rPh sb="5" eb="7">
      <t>ナイヨウ</t>
    </rPh>
    <rPh sb="9" eb="10">
      <t>オモ</t>
    </rPh>
    <rPh sb="11" eb="13">
      <t>シゴト</t>
    </rPh>
    <rPh sb="14" eb="15">
      <t>オナ</t>
    </rPh>
    <rPh sb="16" eb="18">
      <t>ナイヨウ</t>
    </rPh>
    <phoneticPr fontId="3"/>
  </si>
  <si>
    <t>（回答は1つ）</t>
    <phoneticPr fontId="3"/>
  </si>
  <si>
    <t>（２）仕事内容</t>
    <rPh sb="3" eb="5">
      <t>シゴト</t>
    </rPh>
    <rPh sb="5" eb="7">
      <t>ナイヨウ</t>
    </rPh>
    <phoneticPr fontId="3"/>
  </si>
  <si>
    <t>家族の仕事の手伝い</t>
    <rPh sb="0" eb="2">
      <t>カゾク</t>
    </rPh>
    <rPh sb="3" eb="5">
      <t>シゴト</t>
    </rPh>
    <rPh sb="6" eb="8">
      <t>テツダ</t>
    </rPh>
    <phoneticPr fontId="3"/>
  </si>
  <si>
    <t>自営業主（雇い人なし、フリーランサー、内職を含む）</t>
    <rPh sb="0" eb="3">
      <t>ジエイギョウ</t>
    </rPh>
    <rPh sb="3" eb="4">
      <t>ヌシ</t>
    </rPh>
    <rPh sb="5" eb="6">
      <t>ヤト</t>
    </rPh>
    <rPh sb="7" eb="8">
      <t>ビト</t>
    </rPh>
    <rPh sb="19" eb="21">
      <t>ナイショク</t>
    </rPh>
    <rPh sb="22" eb="23">
      <t>フク</t>
    </rPh>
    <phoneticPr fontId="3"/>
  </si>
  <si>
    <t>自営業主（雇い人あり）</t>
    <rPh sb="0" eb="3">
      <t>ジエイギョウ</t>
    </rPh>
    <rPh sb="3" eb="4">
      <t>ヌシ</t>
    </rPh>
    <rPh sb="5" eb="6">
      <t>ヤト</t>
    </rPh>
    <rPh sb="7" eb="8">
      <t>ビト</t>
    </rPh>
    <phoneticPr fontId="3"/>
  </si>
  <si>
    <t>会社・団体等の役員・監事</t>
    <rPh sb="0" eb="2">
      <t>カイシャ</t>
    </rPh>
    <rPh sb="3" eb="5">
      <t>ダンタイ</t>
    </rPh>
    <rPh sb="5" eb="6">
      <t>ナド</t>
    </rPh>
    <rPh sb="7" eb="9">
      <t>ヤクイン</t>
    </rPh>
    <rPh sb="10" eb="12">
      <t>カンジ</t>
    </rPh>
    <phoneticPr fontId="3"/>
  </si>
  <si>
    <t>会社・団体等に雇われている（正規の職員・従業員・派遣社員以外）</t>
    <rPh sb="7" eb="8">
      <t>ヤト</t>
    </rPh>
    <rPh sb="14" eb="16">
      <t>セイキ</t>
    </rPh>
    <rPh sb="17" eb="19">
      <t>ショクイン</t>
    </rPh>
    <rPh sb="20" eb="23">
      <t>ジュウギョウイン</t>
    </rPh>
    <rPh sb="24" eb="26">
      <t>ハケン</t>
    </rPh>
    <rPh sb="26" eb="28">
      <t>シャイン</t>
    </rPh>
    <rPh sb="28" eb="30">
      <t>イガイ</t>
    </rPh>
    <phoneticPr fontId="3"/>
  </si>
  <si>
    <t>会社・団体等に雇われている（派遣社員）</t>
    <rPh sb="7" eb="8">
      <t>ヤト</t>
    </rPh>
    <rPh sb="14" eb="16">
      <t>ハケン</t>
    </rPh>
    <rPh sb="16" eb="18">
      <t>シャイン</t>
    </rPh>
    <phoneticPr fontId="3"/>
  </si>
  <si>
    <t>会社・団体等に雇われている（正規の職員・従業員）</t>
    <rPh sb="0" eb="2">
      <t>カイシャ</t>
    </rPh>
    <rPh sb="3" eb="5">
      <t>ダンタイ</t>
    </rPh>
    <rPh sb="5" eb="6">
      <t>ナド</t>
    </rPh>
    <rPh sb="7" eb="8">
      <t>ヤト</t>
    </rPh>
    <rPh sb="14" eb="16">
      <t>セイキ</t>
    </rPh>
    <rPh sb="17" eb="19">
      <t>ショクイン</t>
    </rPh>
    <rPh sb="20" eb="23">
      <t>ジュウギョウイン</t>
    </rPh>
    <phoneticPr fontId="3"/>
  </si>
  <si>
    <t>（１）就業形態</t>
    <rPh sb="3" eb="5">
      <t>シュウギョウ</t>
    </rPh>
    <rPh sb="5" eb="7">
      <t>ケイタイ</t>
    </rPh>
    <phoneticPr fontId="3"/>
  </si>
  <si>
    <r>
      <t>＜</t>
    </r>
    <r>
      <rPr>
        <b/>
        <sz val="9"/>
        <color rgb="FFFF0000"/>
        <rFont val="メイリオ"/>
        <family val="3"/>
        <charset val="128"/>
      </rPr>
      <t>主な仕事以外で</t>
    </r>
    <r>
      <rPr>
        <b/>
        <sz val="9"/>
        <rFont val="メイリオ"/>
        <family val="3"/>
        <charset val="128"/>
      </rPr>
      <t>収入が二番目に多い仕事＞</t>
    </r>
    <rPh sb="8" eb="10">
      <t>シュウニュウ</t>
    </rPh>
    <rPh sb="11" eb="14">
      <t>ニバンメ</t>
    </rPh>
    <rPh sb="15" eb="16">
      <t>オオ</t>
    </rPh>
    <rPh sb="17" eb="19">
      <t>シゴト</t>
    </rPh>
    <phoneticPr fontId="3"/>
  </si>
  <si>
    <r>
      <rPr>
        <sz val="9"/>
        <color rgb="FFFF0000"/>
        <rFont val="メイリオ"/>
        <family val="3"/>
        <charset val="128"/>
      </rPr>
      <t>昨年1年間（2016年1月~12月）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収入を伴う労働（副業・兼業）をした方は、収入の多い2つまで、就業形態、仕事内容を教えてください。
※株取引や家賃収入などは、含みません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45" eb="46">
      <t>ホウ</t>
    </rPh>
    <rPh sb="48" eb="50">
      <t>シュウニュウ</t>
    </rPh>
    <rPh sb="51" eb="52">
      <t>オオ</t>
    </rPh>
    <rPh sb="58" eb="60">
      <t>シュウギョウ</t>
    </rPh>
    <rPh sb="60" eb="62">
      <t>ケイタイ</t>
    </rPh>
    <rPh sb="63" eb="65">
      <t>シゴト</t>
    </rPh>
    <rPh sb="65" eb="67">
      <t>ナイヨウ</t>
    </rPh>
    <rPh sb="68" eb="69">
      <t>オシ</t>
    </rPh>
    <phoneticPr fontId="3"/>
  </si>
  <si>
    <t>主な仕事以外の収入を伴う労働（副業・兼業）は二つ以上ある</t>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3"/>
  </si>
  <si>
    <t>主な仕事以外の収入を伴う労働（副業・兼業）は一つだけである</t>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3"/>
  </si>
  <si>
    <t>（３）主な仕事以外の収入を伴う労働の数</t>
    <rPh sb="3" eb="4">
      <t>オモ</t>
    </rPh>
    <rPh sb="5" eb="7">
      <t>シゴト</t>
    </rPh>
    <rPh sb="7" eb="9">
      <t>イガイ</t>
    </rPh>
    <rPh sb="10" eb="12">
      <t>シュウニュウ</t>
    </rPh>
    <rPh sb="13" eb="14">
      <t>トモナ</t>
    </rPh>
    <rPh sb="15" eb="17">
      <t>ロウドウ</t>
    </rPh>
    <rPh sb="18" eb="19">
      <t>カズ</t>
    </rPh>
    <phoneticPr fontId="3"/>
  </si>
  <si>
    <r>
      <t>＜</t>
    </r>
    <r>
      <rPr>
        <b/>
        <sz val="9"/>
        <color rgb="FFFF0000"/>
        <rFont val="メイリオ"/>
        <family val="3"/>
        <charset val="128"/>
      </rPr>
      <t>主な仕事以外で</t>
    </r>
    <r>
      <rPr>
        <b/>
        <sz val="9"/>
        <rFont val="メイリオ"/>
        <family val="3"/>
        <charset val="128"/>
      </rPr>
      <t>収入が一番多い仕事＞</t>
    </r>
    <rPh sb="1" eb="2">
      <t>オモ</t>
    </rPh>
    <rPh sb="3" eb="5">
      <t>シゴト</t>
    </rPh>
    <rPh sb="5" eb="7">
      <t>イガイ</t>
    </rPh>
    <rPh sb="8" eb="10">
      <t>シュウニュウ</t>
    </rPh>
    <rPh sb="11" eb="13">
      <t>イチバン</t>
    </rPh>
    <rPh sb="13" eb="14">
      <t>オオ</t>
    </rPh>
    <rPh sb="15" eb="17">
      <t>シゴト</t>
    </rPh>
    <phoneticPr fontId="3"/>
  </si>
  <si>
    <t>いいえ</t>
    <phoneticPr fontId="3"/>
  </si>
  <si>
    <t>はい</t>
    <phoneticPr fontId="3"/>
  </si>
  <si>
    <r>
      <rPr>
        <sz val="9"/>
        <color rgb="FFFF0000"/>
        <rFont val="メイリオ"/>
        <family val="3"/>
        <charset val="128"/>
      </rPr>
      <t>昨年1年間（2016年1月~12月）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収入を伴う労働（副業・兼業）をしましたか。
※株取引や家賃収入などは、含みません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phoneticPr fontId="3"/>
  </si>
  <si>
    <r>
      <t>■</t>
    </r>
    <r>
      <rPr>
        <sz val="9"/>
        <color rgb="FFFF0000"/>
        <rFont val="メイリオ"/>
        <family val="3"/>
        <charset val="128"/>
      </rPr>
      <t>昨年1年間（2016年1月～12月）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収入を伴う労働（副業・兼業）についておたずねします。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3"/>
  </si>
  <si>
    <t>17</t>
    <phoneticPr fontId="3"/>
  </si>
  <si>
    <t>自分の健康・美容・加齢</t>
    <rPh sb="0" eb="2">
      <t>ジブン</t>
    </rPh>
    <rPh sb="3" eb="5">
      <t>ケンコウ</t>
    </rPh>
    <rPh sb="6" eb="8">
      <t>ビヨウ</t>
    </rPh>
    <rPh sb="9" eb="11">
      <t>カレイ</t>
    </rPh>
    <phoneticPr fontId="3"/>
  </si>
  <si>
    <t>16</t>
    <phoneticPr fontId="3"/>
  </si>
  <si>
    <t>自分の時間の不足</t>
    <rPh sb="0" eb="2">
      <t>ジブン</t>
    </rPh>
    <rPh sb="3" eb="5">
      <t>ジカン</t>
    </rPh>
    <rPh sb="6" eb="8">
      <t>フソク</t>
    </rPh>
    <phoneticPr fontId="3"/>
  </si>
  <si>
    <t>15</t>
    <phoneticPr fontId="3"/>
  </si>
  <si>
    <t>介護・家族の世話</t>
    <rPh sb="0" eb="2">
      <t>カイゴ</t>
    </rPh>
    <rPh sb="3" eb="5">
      <t>カゾク</t>
    </rPh>
    <rPh sb="6" eb="8">
      <t>セワ</t>
    </rPh>
    <phoneticPr fontId="3"/>
  </si>
  <si>
    <t>14</t>
    <phoneticPr fontId="3"/>
  </si>
  <si>
    <t>配偶者・パートナーとの性格の不一致</t>
    <rPh sb="0" eb="3">
      <t>ハイグウシャ</t>
    </rPh>
    <rPh sb="11" eb="13">
      <t>セイカク</t>
    </rPh>
    <rPh sb="14" eb="17">
      <t>フイッチ</t>
    </rPh>
    <phoneticPr fontId="3"/>
  </si>
  <si>
    <t>13</t>
    <phoneticPr fontId="3"/>
  </si>
  <si>
    <t>配偶者・パートナーの協力・理解が得られない</t>
    <rPh sb="0" eb="3">
      <t>ハイグウシャ</t>
    </rPh>
    <rPh sb="10" eb="12">
      <t>キョウリョク</t>
    </rPh>
    <rPh sb="13" eb="15">
      <t>リカイ</t>
    </rPh>
    <rPh sb="16" eb="17">
      <t>エ</t>
    </rPh>
    <phoneticPr fontId="3"/>
  </si>
  <si>
    <t>12</t>
    <phoneticPr fontId="3"/>
  </si>
  <si>
    <t>近所・子どもを通じた人間関係</t>
    <rPh sb="0" eb="2">
      <t>キンジョ</t>
    </rPh>
    <rPh sb="3" eb="4">
      <t>コ</t>
    </rPh>
    <rPh sb="7" eb="8">
      <t>ツウ</t>
    </rPh>
    <rPh sb="10" eb="12">
      <t>ニンゲン</t>
    </rPh>
    <rPh sb="12" eb="14">
      <t>カンケイ</t>
    </rPh>
    <phoneticPr fontId="3"/>
  </si>
  <si>
    <t>11</t>
    <phoneticPr fontId="3"/>
  </si>
  <si>
    <t>親・親戚との関係</t>
    <rPh sb="0" eb="1">
      <t>オヤ</t>
    </rPh>
    <rPh sb="2" eb="4">
      <t>シンセキ</t>
    </rPh>
    <rPh sb="6" eb="8">
      <t>カンケイ</t>
    </rPh>
    <phoneticPr fontId="3"/>
  </si>
  <si>
    <t>10</t>
    <phoneticPr fontId="3"/>
  </si>
  <si>
    <t>子どもの教育</t>
    <rPh sb="0" eb="1">
      <t>コ</t>
    </rPh>
    <rPh sb="4" eb="6">
      <t>キョウイク</t>
    </rPh>
    <phoneticPr fontId="3"/>
  </si>
  <si>
    <t>9</t>
    <phoneticPr fontId="3"/>
  </si>
  <si>
    <t>子どもと過ごす時間の不足</t>
    <rPh sb="0" eb="1">
      <t>コ</t>
    </rPh>
    <rPh sb="4" eb="5">
      <t>ス</t>
    </rPh>
    <rPh sb="7" eb="9">
      <t>ジカン</t>
    </rPh>
    <rPh sb="10" eb="12">
      <t>フソク</t>
    </rPh>
    <phoneticPr fontId="3"/>
  </si>
  <si>
    <t>8</t>
    <phoneticPr fontId="3"/>
  </si>
  <si>
    <t>子どもの世話</t>
    <rPh sb="0" eb="1">
      <t>コ</t>
    </rPh>
    <rPh sb="4" eb="6">
      <t>セワ</t>
    </rPh>
    <phoneticPr fontId="3"/>
  </si>
  <si>
    <t>家計のやりくり</t>
    <rPh sb="0" eb="2">
      <t>カケイ</t>
    </rPh>
    <phoneticPr fontId="3"/>
  </si>
  <si>
    <t>掃除や片付け</t>
    <rPh sb="0" eb="2">
      <t>ソウジ</t>
    </rPh>
    <rPh sb="3" eb="5">
      <t>カタヅ</t>
    </rPh>
    <phoneticPr fontId="3"/>
  </si>
  <si>
    <t>食事の支度</t>
    <rPh sb="0" eb="2">
      <t>ショクジ</t>
    </rPh>
    <rPh sb="3" eb="5">
      <t>シタク</t>
    </rPh>
    <phoneticPr fontId="3"/>
  </si>
  <si>
    <t>家庭生活</t>
    <rPh sb="0" eb="2">
      <t>カテイ</t>
    </rPh>
    <rPh sb="2" eb="4">
      <t>セイカツ</t>
    </rPh>
    <phoneticPr fontId="3"/>
  </si>
  <si>
    <t>仕事内容・責任の重さ</t>
    <rPh sb="0" eb="2">
      <t>シゴト</t>
    </rPh>
    <rPh sb="2" eb="4">
      <t>ナイヨウ</t>
    </rPh>
    <rPh sb="5" eb="7">
      <t>セキニン</t>
    </rPh>
    <rPh sb="8" eb="9">
      <t>オモ</t>
    </rPh>
    <phoneticPr fontId="3"/>
  </si>
  <si>
    <t>労働時間・通勤時間の長さ/不規則さ</t>
    <rPh sb="0" eb="2">
      <t>ロウドウ</t>
    </rPh>
    <rPh sb="2" eb="4">
      <t>ジカン</t>
    </rPh>
    <rPh sb="5" eb="7">
      <t>ツウキン</t>
    </rPh>
    <rPh sb="7" eb="9">
      <t>ジカン</t>
    </rPh>
    <rPh sb="10" eb="11">
      <t>ナガ</t>
    </rPh>
    <rPh sb="13" eb="16">
      <t>フキソク</t>
    </rPh>
    <phoneticPr fontId="3"/>
  </si>
  <si>
    <t>2</t>
    <phoneticPr fontId="3"/>
  </si>
  <si>
    <t>職場の人間関係</t>
    <rPh sb="0" eb="2">
      <t>ショクバ</t>
    </rPh>
    <rPh sb="3" eb="5">
      <t>ニンゲン</t>
    </rPh>
    <rPh sb="5" eb="7">
      <t>カンケイ</t>
    </rPh>
    <phoneticPr fontId="3"/>
  </si>
  <si>
    <t>1</t>
    <phoneticPr fontId="3"/>
  </si>
  <si>
    <t>仕事</t>
    <rPh sb="0" eb="2">
      <t>シゴト</t>
    </rPh>
    <phoneticPr fontId="3"/>
  </si>
  <si>
    <t>（回答はいくつでも）</t>
    <phoneticPr fontId="3"/>
  </si>
  <si>
    <r>
      <t>あなたが、</t>
    </r>
    <r>
      <rPr>
        <sz val="9"/>
        <color rgb="FFFF0000"/>
        <rFont val="メイリオ"/>
        <family val="3"/>
        <charset val="128"/>
      </rPr>
      <t>昨年1年間（2016年1月～12月）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3"/>
  </si>
  <si>
    <t>MA</t>
    <phoneticPr fontId="3"/>
  </si>
  <si>
    <t>全く感じていなかった</t>
    <rPh sb="0" eb="1">
      <t>マッタ</t>
    </rPh>
    <rPh sb="2" eb="3">
      <t>カン</t>
    </rPh>
    <phoneticPr fontId="3"/>
  </si>
  <si>
    <t>感じていなかった</t>
    <rPh sb="0" eb="1">
      <t>カン</t>
    </rPh>
    <phoneticPr fontId="3"/>
  </si>
  <si>
    <t>少し感じていた</t>
    <rPh sb="0" eb="1">
      <t>スコ</t>
    </rPh>
    <rPh sb="2" eb="3">
      <t>カン</t>
    </rPh>
    <phoneticPr fontId="3"/>
  </si>
  <si>
    <t>感じていた</t>
    <rPh sb="0" eb="1">
      <t>カン</t>
    </rPh>
    <phoneticPr fontId="3"/>
  </si>
  <si>
    <t>2</t>
    <phoneticPr fontId="3"/>
  </si>
  <si>
    <t>強く感じていた</t>
    <rPh sb="0" eb="1">
      <t>ツヨ</t>
    </rPh>
    <rPh sb="2" eb="3">
      <t>カン</t>
    </rPh>
    <phoneticPr fontId="3"/>
  </si>
  <si>
    <t>1</t>
    <phoneticPr fontId="3"/>
  </si>
  <si>
    <r>
      <t>あなたは、</t>
    </r>
    <r>
      <rPr>
        <sz val="9"/>
        <color rgb="FFFF0000"/>
        <rFont val="メイリオ"/>
        <family val="3"/>
        <charset val="128"/>
      </rPr>
      <t>昨年１年間（2016年1月～12月）</t>
    </r>
    <r>
      <rPr>
        <sz val="9"/>
        <rFont val="メイリオ"/>
        <family val="3"/>
        <charset val="128"/>
      </rPr>
      <t>、ご自分の仕事と家庭生活の両立についてストレスを感じましたか。</t>
    </r>
    <rPh sb="15" eb="16">
      <t>ネン</t>
    </rPh>
    <rPh sb="47" eb="48">
      <t>カン</t>
    </rPh>
    <phoneticPr fontId="3"/>
  </si>
  <si>
    <t>SA</t>
    <phoneticPr fontId="3"/>
  </si>
  <si>
    <t>あてはまらない</t>
    <phoneticPr fontId="23"/>
  </si>
  <si>
    <t>5</t>
    <phoneticPr fontId="3"/>
  </si>
  <si>
    <t>どちらかというとあてはまらない</t>
    <phoneticPr fontId="23"/>
  </si>
  <si>
    <t>4</t>
    <phoneticPr fontId="3"/>
  </si>
  <si>
    <t>どちらともいえない</t>
  </si>
  <si>
    <t>3</t>
    <phoneticPr fontId="3"/>
  </si>
  <si>
    <t>どちらかというとあてはまる</t>
    <phoneticPr fontId="23"/>
  </si>
  <si>
    <t>あてはまる</t>
    <phoneticPr fontId="23"/>
  </si>
  <si>
    <t>生き生きと働くことができていた</t>
    <rPh sb="0" eb="1">
      <t>イ</t>
    </rPh>
    <rPh sb="2" eb="3">
      <t>イ</t>
    </rPh>
    <rPh sb="5" eb="6">
      <t>ハタラ</t>
    </rPh>
    <phoneticPr fontId="3"/>
  </si>
  <si>
    <t>(6)</t>
  </si>
  <si>
    <t>これまでの職務経歴に満足していた</t>
    <rPh sb="5" eb="7">
      <t>ショクム</t>
    </rPh>
    <rPh sb="7" eb="9">
      <t>ケイレキ</t>
    </rPh>
    <rPh sb="10" eb="12">
      <t>マンゾク</t>
    </rPh>
    <phoneticPr fontId="3"/>
  </si>
  <si>
    <t>(5)</t>
  </si>
  <si>
    <t>今後のキャリアの見通しが開けていた</t>
    <rPh sb="0" eb="2">
      <t>コンゴ</t>
    </rPh>
    <rPh sb="8" eb="10">
      <t>ミトオ</t>
    </rPh>
    <rPh sb="12" eb="13">
      <t>ヒラ</t>
    </rPh>
    <phoneticPr fontId="3"/>
  </si>
  <si>
    <t>(4)</t>
  </si>
  <si>
    <t>仕事を通じて、「成長している」という実感を持っていた</t>
    <rPh sb="21" eb="22">
      <t>モ</t>
    </rPh>
    <phoneticPr fontId="3"/>
  </si>
  <si>
    <t>職場の人間関係に満足していた</t>
    <rPh sb="0" eb="2">
      <t>ショクバ</t>
    </rPh>
    <rPh sb="3" eb="5">
      <t>ニンゲン</t>
    </rPh>
    <rPh sb="5" eb="7">
      <t>カンケイ</t>
    </rPh>
    <rPh sb="8" eb="10">
      <t>マンゾク</t>
    </rPh>
    <phoneticPr fontId="3"/>
  </si>
  <si>
    <t>仕事そのものに満足していた</t>
    <rPh sb="0" eb="2">
      <t>シゴト</t>
    </rPh>
    <rPh sb="7" eb="9">
      <t>マンゾク</t>
    </rPh>
    <phoneticPr fontId="3"/>
  </si>
  <si>
    <r>
      <t>昨年1年間（2016年1月～12月）</t>
    </r>
    <r>
      <rPr>
        <sz val="9"/>
        <rFont val="メイリオ"/>
        <family val="3"/>
        <charset val="128"/>
      </rPr>
      <t>の、あなたの仕事に関する以下の項目について、</t>
    </r>
    <r>
      <rPr>
        <sz val="9"/>
        <rFont val="メイリオ"/>
        <family val="3"/>
        <charset val="128"/>
      </rPr>
      <t>どれくらいあてはまりますか。</t>
    </r>
    <rPh sb="24" eb="26">
      <t>シゴト</t>
    </rPh>
    <rPh sb="27" eb="28">
      <t>カン</t>
    </rPh>
    <rPh sb="30" eb="32">
      <t>イカ</t>
    </rPh>
    <rPh sb="33" eb="35">
      <t>コウモク</t>
    </rPh>
    <phoneticPr fontId="3"/>
  </si>
  <si>
    <t>あてはまらない</t>
    <phoneticPr fontId="23"/>
  </si>
  <si>
    <t>どちらかというとあてはまらない</t>
    <phoneticPr fontId="23"/>
  </si>
  <si>
    <t>どちらかというとあてはまる</t>
    <phoneticPr fontId="23"/>
  </si>
  <si>
    <t>あてはまる</t>
    <phoneticPr fontId="23"/>
  </si>
  <si>
    <t>自分の働きに対する正当な評価を得ていた</t>
    <rPh sb="0" eb="2">
      <t>ジブン</t>
    </rPh>
    <rPh sb="3" eb="4">
      <t>ハタラ</t>
    </rPh>
    <rPh sb="6" eb="7">
      <t>タイ</t>
    </rPh>
    <rPh sb="9" eb="11">
      <t>セイトウ</t>
    </rPh>
    <rPh sb="12" eb="14">
      <t>ヒョウカ</t>
    </rPh>
    <rPh sb="15" eb="16">
      <t>エ</t>
    </rPh>
    <phoneticPr fontId="3"/>
  </si>
  <si>
    <r>
      <t>自分で仕事の</t>
    </r>
    <r>
      <rPr>
        <sz val="9"/>
        <rFont val="メイリオ"/>
        <family val="3"/>
        <charset val="128"/>
      </rPr>
      <t>やり方を決めることができた</t>
    </r>
    <rPh sb="0" eb="2">
      <t>ジブン</t>
    </rPh>
    <rPh sb="3" eb="5">
      <t>シゴト</t>
    </rPh>
    <rPh sb="8" eb="9">
      <t>カタ</t>
    </rPh>
    <rPh sb="10" eb="11">
      <t>キ</t>
    </rPh>
    <phoneticPr fontId="3"/>
  </si>
  <si>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3"/>
  </si>
  <si>
    <t>業務全体を理解して仕事をしていた</t>
    <rPh sb="0" eb="2">
      <t>ギョウム</t>
    </rPh>
    <rPh sb="2" eb="4">
      <t>ゼンタイ</t>
    </rPh>
    <rPh sb="5" eb="7">
      <t>リカイ</t>
    </rPh>
    <rPh sb="9" eb="11">
      <t>シゴト</t>
    </rPh>
    <phoneticPr fontId="3"/>
  </si>
  <si>
    <t>単調ではなく、様々な仕事を担当した</t>
    <rPh sb="0" eb="2">
      <t>タンチョウ</t>
    </rPh>
    <rPh sb="7" eb="9">
      <t>サマザマ</t>
    </rPh>
    <rPh sb="10" eb="12">
      <t>シゴト</t>
    </rPh>
    <rPh sb="13" eb="15">
      <t>タントウ</t>
    </rPh>
    <phoneticPr fontId="3"/>
  </si>
  <si>
    <r>
      <t>昨年1年間（2016年1月～12月）</t>
    </r>
    <r>
      <rPr>
        <sz val="9"/>
        <rFont val="メイリオ"/>
        <family val="3"/>
        <charset val="128"/>
      </rPr>
      <t>における、あなたの仕事に関する以下の項目について、</t>
    </r>
    <r>
      <rPr>
        <sz val="9"/>
        <rFont val="メイリオ"/>
        <family val="3"/>
        <charset val="128"/>
      </rPr>
      <t>どれくらいあてはまりますか。</t>
    </r>
    <rPh sb="27" eb="29">
      <t>シゴト</t>
    </rPh>
    <rPh sb="30" eb="31">
      <t>カン</t>
    </rPh>
    <rPh sb="33" eb="35">
      <t>イカ</t>
    </rPh>
    <rPh sb="36" eb="38">
      <t>コウモク</t>
    </rPh>
    <phoneticPr fontId="3"/>
  </si>
  <si>
    <t>ストレスによって、精神的に病んでしまう人が発生した</t>
    <rPh sb="9" eb="12">
      <t>セイシンテキ</t>
    </rPh>
    <rPh sb="13" eb="14">
      <t>ヤ</t>
    </rPh>
    <rPh sb="19" eb="20">
      <t>ヒト</t>
    </rPh>
    <rPh sb="21" eb="23">
      <t>ハッセイ</t>
    </rPh>
    <phoneticPr fontId="3"/>
  </si>
  <si>
    <t>身体的な怪我を負う人が発生した</t>
    <rPh sb="0" eb="3">
      <t>シンタイテキ</t>
    </rPh>
    <rPh sb="4" eb="6">
      <t>ケガ</t>
    </rPh>
    <rPh sb="7" eb="8">
      <t>オ</t>
    </rPh>
    <rPh sb="9" eb="10">
      <t>ヒト</t>
    </rPh>
    <rPh sb="11" eb="13">
      <t>ハッセイ</t>
    </rPh>
    <phoneticPr fontId="3"/>
  </si>
  <si>
    <t>労働者の利益を代表して交渉してくれる組織がある、あるいは、そのような手段が確保されていた</t>
    <rPh sb="11" eb="13">
      <t>コウショウ</t>
    </rPh>
    <rPh sb="34" eb="36">
      <t>シュダン</t>
    </rPh>
    <rPh sb="37" eb="39">
      <t>カクホ</t>
    </rPh>
    <phoneticPr fontId="3"/>
  </si>
  <si>
    <t>パワハラ・セクハラを受けたという話を見聞きしたことがあった</t>
  </si>
  <si>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3"/>
  </si>
  <si>
    <t>処理しきれないほどの仕事であふれていた</t>
    <rPh sb="0" eb="2">
      <t>ショリ</t>
    </rPh>
    <rPh sb="10" eb="12">
      <t>シゴト</t>
    </rPh>
    <phoneticPr fontId="3"/>
  </si>
  <si>
    <r>
      <t>昨年1年間（2016年1月～12月）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3"/>
  </si>
  <si>
    <t>SAマトリクス</t>
    <phoneticPr fontId="3"/>
  </si>
  <si>
    <r>
      <t>■</t>
    </r>
    <r>
      <rPr>
        <sz val="9"/>
        <color rgb="FFFF0000"/>
        <rFont val="メイリオ"/>
        <family val="3"/>
        <charset val="128"/>
      </rPr>
      <t>昨年1年間（2016年1月～12月）</t>
    </r>
    <r>
      <rPr>
        <sz val="9"/>
        <rFont val="メイリオ"/>
        <family val="3"/>
        <charset val="128"/>
      </rPr>
      <t>の職場環境についておたずねします。</t>
    </r>
    <rPh sb="20" eb="22">
      <t>ショクバ</t>
    </rPh>
    <rPh sb="22" eb="24">
      <t>カンキョウ</t>
    </rPh>
    <phoneticPr fontId="3"/>
  </si>
  <si>
    <t>全員(ALL)</t>
    <phoneticPr fontId="3"/>
  </si>
  <si>
    <r>
      <rPr>
        <sz val="9"/>
        <rFont val="メイリオ"/>
        <family val="3"/>
        <charset val="128"/>
      </rPr>
      <t>あなたは、</t>
    </r>
    <r>
      <rPr>
        <sz val="9"/>
        <color rgb="FFFF0000"/>
        <rFont val="メイリオ"/>
        <family val="3"/>
        <charset val="128"/>
      </rPr>
      <t>昨年1年間（2016年1月～12月）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3"/>
  </si>
  <si>
    <t>1年間に合計で50時間以上</t>
    <rPh sb="9" eb="13">
      <t>ジカンイジョウ</t>
    </rPh>
    <phoneticPr fontId="3"/>
  </si>
  <si>
    <t>1年間に合計で20~49時間以内</t>
    <rPh sb="12" eb="14">
      <t>ジカン</t>
    </rPh>
    <rPh sb="14" eb="16">
      <t>イナイ</t>
    </rPh>
    <phoneticPr fontId="3"/>
  </si>
  <si>
    <t>1年間に合計で10~19時間以内</t>
    <rPh sb="12" eb="14">
      <t>ジカン</t>
    </rPh>
    <rPh sb="14" eb="16">
      <t>イナイ</t>
    </rPh>
    <phoneticPr fontId="3"/>
  </si>
  <si>
    <t>1年間に合計で5～9時間以内</t>
    <phoneticPr fontId="3"/>
  </si>
  <si>
    <t>1年間に合計で5時間未満</t>
    <rPh sb="1" eb="3">
      <t>ネンカン</t>
    </rPh>
    <rPh sb="4" eb="6">
      <t>ゴウケイ</t>
    </rPh>
    <rPh sb="10" eb="12">
      <t>ミマン</t>
    </rPh>
    <phoneticPr fontId="3"/>
  </si>
  <si>
    <t>機会があり、実際に受けた</t>
    <rPh sb="0" eb="2">
      <t>キカイ</t>
    </rPh>
    <rPh sb="6" eb="8">
      <t>ジッサイ</t>
    </rPh>
    <rPh sb="9" eb="10">
      <t>ウ</t>
    </rPh>
    <phoneticPr fontId="3"/>
  </si>
  <si>
    <t>機会はあったが、受けなかった</t>
    <rPh sb="0" eb="2">
      <t>キカイ</t>
    </rPh>
    <rPh sb="8" eb="9">
      <t>ウ</t>
    </rPh>
    <phoneticPr fontId="3"/>
  </si>
  <si>
    <t>機会がなかった</t>
    <rPh sb="0" eb="2">
      <t>キカイ</t>
    </rPh>
    <phoneticPr fontId="3"/>
  </si>
  <si>
    <t>（回答は1つ）</t>
    <phoneticPr fontId="3"/>
  </si>
  <si>
    <r>
      <rPr>
        <sz val="9"/>
        <color rgb="FFFF0000"/>
        <rFont val="メイリオ"/>
        <family val="3"/>
        <charset val="128"/>
      </rPr>
      <t>昨年1年間（2016年1月～12月）</t>
    </r>
    <r>
      <rPr>
        <sz val="9"/>
        <rFont val="メイリオ"/>
        <family val="3"/>
        <charset val="128"/>
      </rPr>
      <t>、あなたは、通常の業務を一時的に離れて</t>
    </r>
    <r>
      <rPr>
        <sz val="9"/>
        <rFont val="メイリオ"/>
        <family val="3"/>
        <charset val="128"/>
      </rPr>
      <t>、社内外で、教育・研修などを受ける機会はありましたか</t>
    </r>
    <r>
      <rPr>
        <sz val="9"/>
        <color rgb="FF00B050"/>
        <rFont val="メイリオ"/>
        <family val="3"/>
        <charset val="128"/>
      </rPr>
      <t>。</t>
    </r>
    <rPh sb="24" eb="26">
      <t>ツウジョウ</t>
    </rPh>
    <rPh sb="27" eb="29">
      <t>ギョウム</t>
    </rPh>
    <rPh sb="51" eb="52">
      <t>ウ</t>
    </rPh>
    <phoneticPr fontId="3"/>
  </si>
  <si>
    <t>新しい知識や技術を習得する機会は全くなかった</t>
    <phoneticPr fontId="3"/>
  </si>
  <si>
    <t>上司や先輩等から指導を受けてはいないが、マニュアルを参考にして学んだ</t>
    <rPh sb="5" eb="6">
      <t>トウ</t>
    </rPh>
    <rPh sb="26" eb="28">
      <t>サンコウ</t>
    </rPh>
    <rPh sb="31" eb="32">
      <t>マナ</t>
    </rPh>
    <phoneticPr fontId="3"/>
  </si>
  <si>
    <t>上司や先輩等から指導を受けてはいないが、彼ら（他の人）の仕事ぶりを観察することで新しい知識や技術を身に付けた</t>
    <rPh sb="5" eb="6">
      <t>トウ</t>
    </rPh>
    <phoneticPr fontId="3"/>
  </si>
  <si>
    <t>一定の教育プログラムにはなっていなかったが、必要に応じて上司や先輩等から指導を受けた</t>
    <phoneticPr fontId="3"/>
  </si>
  <si>
    <t>一定の教育プログラムをもとに、上司や先輩等から指導を受けた</t>
    <phoneticPr fontId="3"/>
  </si>
  <si>
    <r>
      <t>昨年1年間（2016年1月～12月）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3"/>
  </si>
  <si>
    <t>前年（2015年）は働いていなかった</t>
    <rPh sb="0" eb="2">
      <t>ゼンネン</t>
    </rPh>
    <rPh sb="7" eb="8">
      <t>ネン</t>
    </rPh>
    <rPh sb="10" eb="11">
      <t>ハタラ</t>
    </rPh>
    <phoneticPr fontId="3"/>
  </si>
  <si>
    <t>大幅にレベルダウンした</t>
    <rPh sb="0" eb="2">
      <t>オオハバ</t>
    </rPh>
    <phoneticPr fontId="3"/>
  </si>
  <si>
    <t>少しレベルダウンした</t>
    <rPh sb="0" eb="1">
      <t>スコ</t>
    </rPh>
    <phoneticPr fontId="3"/>
  </si>
  <si>
    <t>同じぐらいのレベルだった</t>
    <rPh sb="0" eb="1">
      <t>オナ</t>
    </rPh>
    <phoneticPr fontId="3"/>
  </si>
  <si>
    <t>少しレベルアップした</t>
    <rPh sb="0" eb="1">
      <t>スコ</t>
    </rPh>
    <phoneticPr fontId="3"/>
  </si>
  <si>
    <t>大幅にレベルアップした</t>
    <rPh sb="0" eb="2">
      <t>オオハバ</t>
    </rPh>
    <phoneticPr fontId="3"/>
  </si>
  <si>
    <r>
      <t>昨年1年間（2016年1月～12月）</t>
    </r>
    <r>
      <rPr>
        <sz val="9"/>
        <rFont val="メイリオ"/>
        <family val="3"/>
        <charset val="128"/>
      </rPr>
      <t>、あなたの担当している仕事は前年（2015年）と比べてレベルアップしましたか。</t>
    </r>
    <rPh sb="23" eb="25">
      <t>タントウ</t>
    </rPh>
    <rPh sb="29" eb="31">
      <t>シゴト</t>
    </rPh>
    <rPh sb="32" eb="34">
      <t>ゼンネン</t>
    </rPh>
    <rPh sb="39" eb="40">
      <t>ネン</t>
    </rPh>
    <rPh sb="42" eb="43">
      <t>クラ</t>
    </rPh>
    <phoneticPr fontId="3"/>
  </si>
  <si>
    <r>
      <t>■</t>
    </r>
    <r>
      <rPr>
        <sz val="9"/>
        <color rgb="FFFF0000"/>
        <rFont val="メイリオ"/>
        <family val="3"/>
        <charset val="128"/>
      </rPr>
      <t>昨年1年間（2016年1月～12月）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3"/>
  </si>
  <si>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3"/>
  </si>
  <si>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3"/>
  </si>
  <si>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3"/>
  </si>
  <si>
    <t>自分や配偶者の仕事からの収入だけでまかなった</t>
    <rPh sb="0" eb="2">
      <t>ジブン</t>
    </rPh>
    <rPh sb="3" eb="6">
      <t>ハイグウシャ</t>
    </rPh>
    <rPh sb="7" eb="9">
      <t>シゴト</t>
    </rPh>
    <rPh sb="12" eb="14">
      <t>シュウニュウ</t>
    </rPh>
    <phoneticPr fontId="3"/>
  </si>
  <si>
    <t>自分の仕事からの収入だけでまかなった</t>
    <rPh sb="0" eb="2">
      <t>ジブン</t>
    </rPh>
    <rPh sb="3" eb="5">
      <t>シゴト</t>
    </rPh>
    <rPh sb="8" eb="10">
      <t>シュウニュウ</t>
    </rPh>
    <phoneticPr fontId="3"/>
  </si>
  <si>
    <r>
      <t>昨年1年間（2016年1月～12月）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3"/>
  </si>
  <si>
    <t>その他の収入</t>
  </si>
  <si>
    <t>生活保護給付</t>
  </si>
  <si>
    <t>親や子からの仕送り</t>
    <rPh sb="0" eb="1">
      <t>オヤ</t>
    </rPh>
    <rPh sb="2" eb="3">
      <t>コ</t>
    </rPh>
    <rPh sb="6" eb="8">
      <t>シオク</t>
    </rPh>
    <phoneticPr fontId="3"/>
  </si>
  <si>
    <t>預貯金の切り崩し</t>
  </si>
  <si>
    <t>失業給付・育児休業給付</t>
  </si>
  <si>
    <t>公的年金・企業年金・個人年金</t>
    <rPh sb="0" eb="2">
      <t>コウテキ</t>
    </rPh>
    <rPh sb="2" eb="4">
      <t>ネンキン</t>
    </rPh>
    <rPh sb="5" eb="7">
      <t>キギョウ</t>
    </rPh>
    <rPh sb="7" eb="9">
      <t>ネンキン</t>
    </rPh>
    <rPh sb="10" eb="12">
      <t>コジン</t>
    </rPh>
    <rPh sb="12" eb="14">
      <t>ネンキン</t>
    </rPh>
    <phoneticPr fontId="3"/>
  </si>
  <si>
    <t>家賃・地代収入・利子・配当金</t>
    <rPh sb="0" eb="2">
      <t>ヤチン</t>
    </rPh>
    <rPh sb="3" eb="5">
      <t>チダイ</t>
    </rPh>
    <rPh sb="5" eb="7">
      <t>シュウニュウ</t>
    </rPh>
    <rPh sb="8" eb="10">
      <t>リシ</t>
    </rPh>
    <rPh sb="11" eb="14">
      <t>ハイトウキン</t>
    </rPh>
    <phoneticPr fontId="3"/>
  </si>
  <si>
    <t>配偶者や他の世帯員の収入</t>
  </si>
  <si>
    <t>副業からの収入</t>
    <rPh sb="0" eb="2">
      <t>フクギョウ</t>
    </rPh>
    <rPh sb="5" eb="7">
      <t>シュウニュウ</t>
    </rPh>
    <phoneticPr fontId="3"/>
  </si>
  <si>
    <t>自分の主な仕事からの収入</t>
    <rPh sb="0" eb="2">
      <t>ジブン</t>
    </rPh>
    <rPh sb="3" eb="4">
      <t>オモ</t>
    </rPh>
    <rPh sb="5" eb="7">
      <t>シゴト</t>
    </rPh>
    <rPh sb="10" eb="12">
      <t>シュウニュウ</t>
    </rPh>
    <phoneticPr fontId="3"/>
  </si>
  <si>
    <t>（回答はいくつでも）</t>
    <rPh sb="1" eb="3">
      <t>カイトウ</t>
    </rPh>
    <phoneticPr fontId="3"/>
  </si>
  <si>
    <r>
      <t>昨年1年間（2016年1月～12月）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3"/>
  </si>
  <si>
    <t>MA</t>
    <phoneticPr fontId="3"/>
  </si>
  <si>
    <r>
      <t>■</t>
    </r>
    <r>
      <rPr>
        <sz val="9"/>
        <color rgb="FFFF0000"/>
        <rFont val="メイリオ"/>
        <family val="3"/>
        <charset val="128"/>
      </rPr>
      <t>昨年1年間（2016年1月～12月）</t>
    </r>
    <r>
      <rPr>
        <sz val="9"/>
        <rFont val="メイリオ"/>
        <family val="3"/>
        <charset val="128"/>
      </rPr>
      <t>の収入の状況についておたずねします。</t>
    </r>
    <rPh sb="20" eb="22">
      <t>シュウニュウ</t>
    </rPh>
    <rPh sb="23" eb="25">
      <t>ジョウキョウ</t>
    </rPh>
    <phoneticPr fontId="3"/>
  </si>
  <si>
    <t>全くなかった</t>
    <rPh sb="0" eb="1">
      <t>マッタ</t>
    </rPh>
    <phoneticPr fontId="3"/>
  </si>
  <si>
    <t>ほとんどなかった</t>
    <phoneticPr fontId="3"/>
  </si>
  <si>
    <t>少しあった</t>
    <rPh sb="0" eb="1">
      <t>スコ</t>
    </rPh>
    <phoneticPr fontId="3"/>
  </si>
  <si>
    <t>しばしばあった</t>
    <phoneticPr fontId="3"/>
  </si>
  <si>
    <t>いつもあった</t>
    <phoneticPr fontId="3"/>
  </si>
  <si>
    <t>よく眠れない</t>
  </si>
  <si>
    <t>(8)</t>
  </si>
  <si>
    <t>食欲がない</t>
  </si>
  <si>
    <t>(7)</t>
  </si>
  <si>
    <t>ゆううつだ</t>
  </si>
  <si>
    <t>気がはりつめている</t>
  </si>
  <si>
    <t>ひどく疲れている</t>
  </si>
  <si>
    <t>動悸や息切れがする</t>
  </si>
  <si>
    <t>背中・腰・肩が痛む</t>
  </si>
  <si>
    <t>頭痛やめまいがする</t>
  </si>
  <si>
    <r>
      <t>昨年1年間（2016年1月～12月）</t>
    </r>
    <r>
      <rPr>
        <sz val="9"/>
        <rFont val="メイリオ"/>
        <family val="3"/>
        <charset val="128"/>
      </rPr>
      <t>のあなたの状態についておたずねします。もっともあてはまるものをお選びください。</t>
    </r>
    <rPh sb="23" eb="25">
      <t>ジョウタイ</t>
    </rPh>
    <rPh sb="50" eb="51">
      <t>エラ</t>
    </rPh>
    <phoneticPr fontId="3"/>
  </si>
  <si>
    <t>有給休暇はない（付与されていない）</t>
    <rPh sb="0" eb="2">
      <t>ユウキュウ</t>
    </rPh>
    <rPh sb="2" eb="4">
      <t>キュウカ</t>
    </rPh>
    <rPh sb="8" eb="10">
      <t>フヨ</t>
    </rPh>
    <phoneticPr fontId="3"/>
  </si>
  <si>
    <t>ほとんど取得できなかった（数％程度）</t>
    <rPh sb="4" eb="6">
      <t>シュトク</t>
    </rPh>
    <phoneticPr fontId="3"/>
  </si>
  <si>
    <t>少ししか取得できなかった（25％程度）</t>
    <rPh sb="0" eb="1">
      <t>スコ</t>
    </rPh>
    <rPh sb="4" eb="6">
      <t>シュトク</t>
    </rPh>
    <rPh sb="16" eb="18">
      <t>テイド</t>
    </rPh>
    <phoneticPr fontId="3"/>
  </si>
  <si>
    <t>おおよそ半分は取得できた（50％程度）</t>
    <rPh sb="4" eb="6">
      <t>ハンブン</t>
    </rPh>
    <rPh sb="7" eb="9">
      <t>シュトク</t>
    </rPh>
    <rPh sb="16" eb="18">
      <t>テイド</t>
    </rPh>
    <phoneticPr fontId="3"/>
  </si>
  <si>
    <t>おおむね取得できた（75％程度）</t>
    <rPh sb="4" eb="6">
      <t>シュトク</t>
    </rPh>
    <rPh sb="13" eb="15">
      <t>テイド</t>
    </rPh>
    <phoneticPr fontId="3"/>
  </si>
  <si>
    <t>すべて取得できた（100％）</t>
    <rPh sb="3" eb="5">
      <t>シュトク</t>
    </rPh>
    <phoneticPr fontId="3"/>
  </si>
  <si>
    <t>※有給休暇の取得率は、前年からの繰越分は含まず、年間に新たに付与された日数に対する取得率を指します。</t>
    <phoneticPr fontId="3"/>
  </si>
  <si>
    <r>
      <t>昨年1年間（2016年1月～12月）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3"/>
  </si>
  <si>
    <t>ほとんど休暇がとれなかった（数％程度）</t>
    <rPh sb="4" eb="6">
      <t>キュウカ</t>
    </rPh>
    <rPh sb="14" eb="15">
      <t>スウ</t>
    </rPh>
    <rPh sb="16" eb="18">
      <t>テイド</t>
    </rPh>
    <phoneticPr fontId="3"/>
  </si>
  <si>
    <t>少ししか休暇がとれなかった（25％程度）</t>
    <rPh sb="0" eb="1">
      <t>スコ</t>
    </rPh>
    <rPh sb="4" eb="6">
      <t>キュウカ</t>
    </rPh>
    <rPh sb="17" eb="19">
      <t>テイド</t>
    </rPh>
    <phoneticPr fontId="3"/>
  </si>
  <si>
    <t>おおよそ半分は休暇がとれた（50％程度）</t>
    <rPh sb="4" eb="6">
      <t>ハンブン</t>
    </rPh>
    <rPh sb="7" eb="9">
      <t>キュウカ</t>
    </rPh>
    <rPh sb="17" eb="19">
      <t>テイド</t>
    </rPh>
    <phoneticPr fontId="3"/>
  </si>
  <si>
    <t>おおむね休暇がとれた（75％程度）</t>
    <rPh sb="4" eb="6">
      <t>キュウカ</t>
    </rPh>
    <rPh sb="14" eb="16">
      <t>テイド</t>
    </rPh>
    <phoneticPr fontId="3"/>
  </si>
  <si>
    <t>すべて休暇がとれた（100％）</t>
    <rPh sb="3" eb="5">
      <t>キュウカ</t>
    </rPh>
    <phoneticPr fontId="3"/>
  </si>
  <si>
    <r>
      <t>昨年1年間（2016年1月～12月）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3"/>
  </si>
  <si>
    <t>どれも行わなかった</t>
  </si>
  <si>
    <t>詳しい人に話をきいた</t>
  </si>
  <si>
    <t>インターネットなどで調べものをした</t>
  </si>
  <si>
    <t>本を読んだ</t>
  </si>
  <si>
    <t>eラーニングを受けた</t>
  </si>
  <si>
    <t>通信教育を受けた</t>
  </si>
  <si>
    <t>3</t>
    <phoneticPr fontId="3"/>
  </si>
  <si>
    <t>単発の講座、セミナー、勉強会に参加した</t>
  </si>
  <si>
    <t>学校に通った</t>
  </si>
  <si>
    <t>全員(ALL)</t>
    <phoneticPr fontId="3"/>
  </si>
  <si>
    <r>
      <rPr>
        <sz val="9"/>
        <color rgb="FFFF0000"/>
        <rFont val="メイリオ"/>
        <family val="3"/>
        <charset val="128"/>
      </rPr>
      <t>昨年1年間（2016年1月～12月）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3"/>
  </si>
  <si>
    <t>あてはまるものはない</t>
    <phoneticPr fontId="3"/>
  </si>
  <si>
    <t>介護休業を取得した</t>
    <rPh sb="0" eb="2">
      <t>カイゴ</t>
    </rPh>
    <rPh sb="2" eb="4">
      <t>キュウギョウ</t>
    </rPh>
    <rPh sb="5" eb="7">
      <t>シュトク</t>
    </rPh>
    <phoneticPr fontId="3"/>
  </si>
  <si>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3"/>
  </si>
  <si>
    <t>降格した</t>
    <rPh sb="0" eb="2">
      <t>コウカク</t>
    </rPh>
    <phoneticPr fontId="3"/>
  </si>
  <si>
    <t>昇進・昇格した</t>
    <rPh sb="0" eb="2">
      <t>ショウシン</t>
    </rPh>
    <rPh sb="3" eb="5">
      <t>ショウカク</t>
    </rPh>
    <phoneticPr fontId="3"/>
  </si>
  <si>
    <t>人事異動した</t>
    <rPh sb="0" eb="2">
      <t>ジンジ</t>
    </rPh>
    <rPh sb="2" eb="4">
      <t>イドウ</t>
    </rPh>
    <phoneticPr fontId="3"/>
  </si>
  <si>
    <t>雇用契約を更新した（自動更新を含む）</t>
    <rPh sb="0" eb="2">
      <t>コヨウ</t>
    </rPh>
    <rPh sb="2" eb="4">
      <t>ケイヤク</t>
    </rPh>
    <rPh sb="5" eb="7">
      <t>コウシン</t>
    </rPh>
    <rPh sb="10" eb="12">
      <t>ジドウ</t>
    </rPh>
    <rPh sb="12" eb="14">
      <t>コウシン</t>
    </rPh>
    <rPh sb="15" eb="16">
      <t>フク</t>
    </rPh>
    <phoneticPr fontId="3"/>
  </si>
  <si>
    <t>同じ勤務先の中で、雇用形態が、正社員から、非正規に転換した</t>
  </si>
  <si>
    <t>同じ勤務先の中で、雇用形態が非正規から、正社員に転換した</t>
  </si>
  <si>
    <t>配偶者が引っ越しを伴う転勤をした（単身赴任）</t>
    <rPh sb="0" eb="3">
      <t>ハイグウシャ</t>
    </rPh>
    <rPh sb="4" eb="5">
      <t>ヒ</t>
    </rPh>
    <rPh sb="6" eb="7">
      <t>コ</t>
    </rPh>
    <rPh sb="9" eb="10">
      <t>トモナ</t>
    </rPh>
    <rPh sb="11" eb="13">
      <t>テンキン</t>
    </rPh>
    <rPh sb="17" eb="19">
      <t>タンシン</t>
    </rPh>
    <rPh sb="19" eb="21">
      <t>フニン</t>
    </rPh>
    <phoneticPr fontId="3"/>
  </si>
  <si>
    <t>配偶者が引っ越しを伴う転勤をした（家族帯同）</t>
    <rPh sb="0" eb="3">
      <t>ハイグウシャ</t>
    </rPh>
    <rPh sb="4" eb="5">
      <t>ヒ</t>
    </rPh>
    <rPh sb="6" eb="7">
      <t>コ</t>
    </rPh>
    <rPh sb="9" eb="10">
      <t>トモナ</t>
    </rPh>
    <rPh sb="11" eb="13">
      <t>テンキン</t>
    </rPh>
    <rPh sb="17" eb="19">
      <t>カゾク</t>
    </rPh>
    <rPh sb="19" eb="21">
      <t>タイドウ</t>
    </rPh>
    <phoneticPr fontId="3"/>
  </si>
  <si>
    <t>自分が引っ越しを伴う転勤をした（単身赴任）</t>
    <rPh sb="0" eb="2">
      <t>ジブン</t>
    </rPh>
    <rPh sb="3" eb="4">
      <t>ヒ</t>
    </rPh>
    <rPh sb="5" eb="6">
      <t>コ</t>
    </rPh>
    <rPh sb="8" eb="9">
      <t>トモナ</t>
    </rPh>
    <rPh sb="10" eb="12">
      <t>テンキン</t>
    </rPh>
    <rPh sb="16" eb="18">
      <t>タンシン</t>
    </rPh>
    <rPh sb="18" eb="20">
      <t>フニン</t>
    </rPh>
    <phoneticPr fontId="3"/>
  </si>
  <si>
    <t>自分が引っ越しを伴う転勤をした（家族帯同）</t>
    <rPh sb="0" eb="2">
      <t>ジブン</t>
    </rPh>
    <rPh sb="3" eb="4">
      <t>ヒ</t>
    </rPh>
    <rPh sb="5" eb="6">
      <t>コ</t>
    </rPh>
    <rPh sb="8" eb="9">
      <t>トモナ</t>
    </rPh>
    <rPh sb="10" eb="12">
      <t>テンキン</t>
    </rPh>
    <rPh sb="16" eb="18">
      <t>カゾク</t>
    </rPh>
    <rPh sb="18" eb="20">
      <t>タイドウ</t>
    </rPh>
    <phoneticPr fontId="3"/>
  </si>
  <si>
    <r>
      <t>昨年1年間（2016年1月～12月）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</si>
  <si>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t>5</t>
    <phoneticPr fontId="3"/>
  </si>
  <si>
    <t>※昨年１年間で配偶者が転職（仕事を辞めて別の仕事に就く）した方は、3,4の両方をお選びください。</t>
    <rPh sb="1" eb="3">
      <t>サクネン</t>
    </rPh>
    <rPh sb="4" eb="6">
      <t>ネンカン</t>
    </rPh>
    <rPh sb="7" eb="10">
      <t>ハイグウシャ</t>
    </rPh>
    <rPh sb="11" eb="13">
      <t>テンショク</t>
    </rPh>
    <rPh sb="30" eb="31">
      <t>カタ</t>
    </rPh>
    <rPh sb="37" eb="39">
      <t>リョウホウ</t>
    </rPh>
    <rPh sb="41" eb="42">
      <t>エラ</t>
    </rPh>
    <phoneticPr fontId="3"/>
  </si>
  <si>
    <t>４．配偶者が仕事に就いた（就職した・起業した）</t>
    <rPh sb="2" eb="5">
      <t>ハイグウシャ</t>
    </rPh>
    <rPh sb="6" eb="8">
      <t>シゴト</t>
    </rPh>
    <rPh sb="9" eb="10">
      <t>ツ</t>
    </rPh>
    <rPh sb="13" eb="15">
      <t>シュウショク</t>
    </rPh>
    <rPh sb="18" eb="20">
      <t>キギョウ</t>
    </rPh>
    <phoneticPr fontId="3"/>
  </si>
  <si>
    <t>３．配偶者が仕事を辞めた・退職した</t>
    <rPh sb="2" eb="5">
      <t>ハイグウシャ</t>
    </rPh>
    <rPh sb="6" eb="8">
      <t>シゴト</t>
    </rPh>
    <rPh sb="9" eb="10">
      <t>ヤ</t>
    </rPh>
    <rPh sb="13" eb="15">
      <t>タイショク</t>
    </rPh>
    <phoneticPr fontId="3"/>
  </si>
  <si>
    <t>※昨年１年間で転職（仕事を辞めて別の仕事に就く）した方は、1,2の両方をお選びください。</t>
    <rPh sb="1" eb="3">
      <t>サクネン</t>
    </rPh>
    <rPh sb="4" eb="6">
      <t>ネンカン</t>
    </rPh>
    <rPh sb="7" eb="9">
      <t>テンショク</t>
    </rPh>
    <rPh sb="10" eb="12">
      <t>シゴト</t>
    </rPh>
    <rPh sb="13" eb="14">
      <t>ヤ</t>
    </rPh>
    <rPh sb="16" eb="17">
      <t>ベツ</t>
    </rPh>
    <rPh sb="18" eb="20">
      <t>シゴト</t>
    </rPh>
    <rPh sb="21" eb="22">
      <t>ツ</t>
    </rPh>
    <rPh sb="26" eb="27">
      <t>カタ</t>
    </rPh>
    <rPh sb="33" eb="35">
      <t>リョウホウ</t>
    </rPh>
    <rPh sb="37" eb="38">
      <t>エラ</t>
    </rPh>
    <phoneticPr fontId="3"/>
  </si>
  <si>
    <t>２．自分が仕事に就いた（就職した・起業した）</t>
    <rPh sb="2" eb="4">
      <t>ジブン</t>
    </rPh>
    <rPh sb="5" eb="7">
      <t>シゴト</t>
    </rPh>
    <rPh sb="8" eb="9">
      <t>ツ</t>
    </rPh>
    <rPh sb="12" eb="14">
      <t>シュウショク</t>
    </rPh>
    <rPh sb="17" eb="19">
      <t>キギョウ</t>
    </rPh>
    <phoneticPr fontId="3"/>
  </si>
  <si>
    <t>１．自分が仕事を辞めた・退職した</t>
    <rPh sb="2" eb="4">
      <t>ジブン</t>
    </rPh>
    <rPh sb="5" eb="7">
      <t>シゴト</t>
    </rPh>
    <rPh sb="8" eb="9">
      <t>ヤ</t>
    </rPh>
    <rPh sb="12" eb="14">
      <t>タイショク</t>
    </rPh>
    <phoneticPr fontId="3"/>
  </si>
  <si>
    <t>（回答はいくつでも）</t>
    <phoneticPr fontId="3"/>
  </si>
  <si>
    <t>MA</t>
    <phoneticPr fontId="3"/>
  </si>
  <si>
    <t>持家を購入した</t>
    <rPh sb="0" eb="2">
      <t>モチイエ</t>
    </rPh>
    <rPh sb="3" eb="5">
      <t>コウニュウ</t>
    </rPh>
    <phoneticPr fontId="3"/>
  </si>
  <si>
    <t>引っ越しをした</t>
    <rPh sb="0" eb="1">
      <t>ヒ</t>
    </rPh>
    <rPh sb="2" eb="3">
      <t>コ</t>
    </rPh>
    <phoneticPr fontId="3"/>
  </si>
  <si>
    <t>自分が全治一か月以上の怪我をした</t>
    <rPh sb="0" eb="2">
      <t>ジブン</t>
    </rPh>
    <rPh sb="3" eb="5">
      <t>ゼンチ</t>
    </rPh>
    <rPh sb="5" eb="6">
      <t>イッ</t>
    </rPh>
    <rPh sb="7" eb="8">
      <t>ゲツ</t>
    </rPh>
    <rPh sb="8" eb="10">
      <t>イジョウ</t>
    </rPh>
    <rPh sb="11" eb="13">
      <t>ケガ</t>
    </rPh>
    <phoneticPr fontId="3"/>
  </si>
  <si>
    <t>自分が病気による入院や手術をした</t>
    <rPh sb="0" eb="2">
      <t>ジブン</t>
    </rPh>
    <rPh sb="3" eb="5">
      <t>ビョウキ</t>
    </rPh>
    <rPh sb="8" eb="10">
      <t>ニュウイン</t>
    </rPh>
    <rPh sb="11" eb="13">
      <t>シュジュツ</t>
    </rPh>
    <phoneticPr fontId="3"/>
  </si>
  <si>
    <t>親・義親が要介護認定された</t>
    <rPh sb="0" eb="1">
      <t>オヤ</t>
    </rPh>
    <rPh sb="2" eb="4">
      <t>ヨシチカ</t>
    </rPh>
    <rPh sb="5" eb="6">
      <t>ヨウ</t>
    </rPh>
    <rPh sb="6" eb="8">
      <t>カイゴ</t>
    </rPh>
    <rPh sb="8" eb="10">
      <t>ニンテイ</t>
    </rPh>
    <phoneticPr fontId="3"/>
  </si>
  <si>
    <t>離婚した</t>
    <rPh sb="0" eb="2">
      <t>リコン</t>
    </rPh>
    <phoneticPr fontId="3"/>
  </si>
  <si>
    <t>6</t>
    <phoneticPr fontId="3"/>
  </si>
  <si>
    <t>結婚した（事実婚を含む）</t>
    <rPh sb="0" eb="2">
      <t>ケッコン</t>
    </rPh>
    <rPh sb="5" eb="8">
      <t>ジジツコン</t>
    </rPh>
    <rPh sb="9" eb="10">
      <t>フク</t>
    </rPh>
    <phoneticPr fontId="3"/>
  </si>
  <si>
    <t>Q1=1</t>
    <phoneticPr fontId="3"/>
  </si>
  <si>
    <t>配偶者が子どもを出産した</t>
    <rPh sb="0" eb="3">
      <t>ハイグウシャ</t>
    </rPh>
    <rPh sb="4" eb="5">
      <t>コ</t>
    </rPh>
    <rPh sb="8" eb="10">
      <t>シュッサン</t>
    </rPh>
    <phoneticPr fontId="3"/>
  </si>
  <si>
    <t>4</t>
    <phoneticPr fontId="3"/>
  </si>
  <si>
    <t>Q1=2</t>
    <phoneticPr fontId="3"/>
  </si>
  <si>
    <t>自分が子どもを出産した</t>
    <rPh sb="0" eb="2">
      <t>ジブン</t>
    </rPh>
    <rPh sb="3" eb="4">
      <t>コ</t>
    </rPh>
    <rPh sb="7" eb="9">
      <t>シュッサン</t>
    </rPh>
    <phoneticPr fontId="3"/>
  </si>
  <si>
    <t>配偶者が子どもを妊娠した</t>
    <rPh sb="0" eb="3">
      <t>ハイグウシャ</t>
    </rPh>
    <rPh sb="4" eb="5">
      <t>コ</t>
    </rPh>
    <rPh sb="8" eb="10">
      <t>ニンシン</t>
    </rPh>
    <phoneticPr fontId="3"/>
  </si>
  <si>
    <t>自分が子どもを妊娠した</t>
    <rPh sb="0" eb="2">
      <t>ジブン</t>
    </rPh>
    <rPh sb="3" eb="4">
      <t>コ</t>
    </rPh>
    <rPh sb="7" eb="9">
      <t>ニンシン</t>
    </rPh>
    <phoneticPr fontId="3"/>
  </si>
  <si>
    <t>不満であった</t>
    <rPh sb="0" eb="2">
      <t>フマン</t>
    </rPh>
    <phoneticPr fontId="3"/>
  </si>
  <si>
    <t>どちらかといえば不満であった</t>
    <rPh sb="8" eb="10">
      <t>フマン</t>
    </rPh>
    <phoneticPr fontId="3"/>
  </si>
  <si>
    <t>どちらともいえない</t>
    <phoneticPr fontId="3"/>
  </si>
  <si>
    <t>まあ満足していた</t>
    <rPh sb="2" eb="4">
      <t>マンゾク</t>
    </rPh>
    <phoneticPr fontId="3"/>
  </si>
  <si>
    <t>満足していた</t>
    <rPh sb="0" eb="2">
      <t>マンゾク</t>
    </rPh>
    <phoneticPr fontId="3"/>
  </si>
  <si>
    <r>
      <rPr>
        <sz val="9"/>
        <color rgb="FFFF0000"/>
        <rFont val="メイリオ"/>
        <family val="3"/>
        <charset val="128"/>
      </rPr>
      <t>昨年1年間（2016年1月～12月）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3"/>
  </si>
  <si>
    <t>SA</t>
    <phoneticPr fontId="3"/>
  </si>
  <si>
    <t>1点　とても不幸</t>
    <rPh sb="1" eb="2">
      <t>テン</t>
    </rPh>
    <rPh sb="6" eb="8">
      <t>フコウ</t>
    </rPh>
    <phoneticPr fontId="3"/>
  </si>
  <si>
    <t>2点</t>
    <rPh sb="1" eb="2">
      <t>テン</t>
    </rPh>
    <phoneticPr fontId="3"/>
  </si>
  <si>
    <t>3点</t>
    <rPh sb="1" eb="2">
      <t>テン</t>
    </rPh>
    <phoneticPr fontId="3"/>
  </si>
  <si>
    <t>4点</t>
    <rPh sb="1" eb="2">
      <t>テン</t>
    </rPh>
    <phoneticPr fontId="3"/>
  </si>
  <si>
    <t>5点　とても幸せ</t>
    <rPh sb="1" eb="2">
      <t>テン</t>
    </rPh>
    <rPh sb="6" eb="7">
      <t>シアワ</t>
    </rPh>
    <phoneticPr fontId="3"/>
  </si>
  <si>
    <t>全員（ALL）</t>
    <rPh sb="0" eb="2">
      <t>ゼンイン</t>
    </rPh>
    <phoneticPr fontId="3"/>
  </si>
  <si>
    <r>
      <rPr>
        <sz val="9"/>
        <color rgb="FFFF0000"/>
        <rFont val="メイリオ"/>
        <family val="3"/>
        <charset val="128"/>
      </rPr>
      <t>昨年1年間（2016年1月~12月）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3"/>
  </si>
  <si>
    <r>
      <t>■</t>
    </r>
    <r>
      <rPr>
        <sz val="9"/>
        <color rgb="FFFF0000"/>
        <rFont val="メイリオ"/>
        <family val="3"/>
        <charset val="128"/>
      </rPr>
      <t>昨年1年間（2016年1月～12月）</t>
    </r>
    <r>
      <rPr>
        <sz val="9"/>
        <rFont val="メイリオ"/>
        <family val="3"/>
        <charset val="128"/>
      </rPr>
      <t>の生活についておたずねします。</t>
    </r>
    <rPh sb="20" eb="22">
      <t>セイカツ</t>
    </rPh>
    <phoneticPr fontId="3"/>
  </si>
  <si>
    <r>
      <t>ここからは、</t>
    </r>
    <r>
      <rPr>
        <sz val="9"/>
        <color rgb="FFFF0000"/>
        <rFont val="メイリオ"/>
        <family val="3"/>
        <charset val="128"/>
      </rPr>
      <t>昨年1年間（2016年1月～12月）</t>
    </r>
    <r>
      <rPr>
        <sz val="9"/>
        <rFont val="メイリオ"/>
        <family val="3"/>
        <charset val="128"/>
      </rPr>
      <t>のことをおたずねします。</t>
    </r>
    <phoneticPr fontId="3"/>
  </si>
  <si>
    <t>昨年1年間（1月~12月）のこと</t>
    <rPh sb="0" eb="2">
      <t>サクネン</t>
    </rPh>
    <rPh sb="3" eb="5">
      <t>ネンカン</t>
    </rPh>
    <rPh sb="7" eb="8">
      <t>ガツ</t>
    </rPh>
    <rPh sb="11" eb="12">
      <t>ガツ</t>
    </rPh>
    <phoneticPr fontId="3"/>
  </si>
  <si>
    <t>11回以上</t>
    <rPh sb="2" eb="3">
      <t>カイ</t>
    </rPh>
    <rPh sb="3" eb="5">
      <t>イジョウ</t>
    </rPh>
    <phoneticPr fontId="3"/>
  </si>
  <si>
    <t>6回～10回</t>
    <rPh sb="1" eb="2">
      <t>カイ</t>
    </rPh>
    <rPh sb="5" eb="6">
      <t>カイ</t>
    </rPh>
    <phoneticPr fontId="3"/>
  </si>
  <si>
    <t>5回</t>
    <rPh sb="1" eb="2">
      <t>カイ</t>
    </rPh>
    <phoneticPr fontId="3"/>
  </si>
  <si>
    <t>4回</t>
    <rPh sb="1" eb="2">
      <t>カイ</t>
    </rPh>
    <phoneticPr fontId="3"/>
  </si>
  <si>
    <t>3回</t>
    <rPh sb="1" eb="2">
      <t>カイ</t>
    </rPh>
    <phoneticPr fontId="3"/>
  </si>
  <si>
    <t>0回（退職したことはない）</t>
    <rPh sb="1" eb="2">
      <t>カイ</t>
    </rPh>
    <rPh sb="3" eb="5">
      <t>タイショク</t>
    </rPh>
    <phoneticPr fontId="3"/>
  </si>
  <si>
    <t>まだ社会人になったことはない</t>
    <rPh sb="2" eb="4">
      <t>シャカイ</t>
    </rPh>
    <rPh sb="4" eb="5">
      <t>ジン</t>
    </rPh>
    <phoneticPr fontId="3"/>
  </si>
  <si>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3"/>
  </si>
  <si>
    <t>全員(ALL)</t>
    <rPh sb="0" eb="2">
      <t>ゼンイン</t>
    </rPh>
    <phoneticPr fontId="3"/>
  </si>
  <si>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3"/>
  </si>
  <si>
    <t>制度として導入されていなかった</t>
    <rPh sb="0" eb="2">
      <t>セイド</t>
    </rPh>
    <rPh sb="5" eb="7">
      <t>ドウニュウ</t>
    </rPh>
    <phoneticPr fontId="3"/>
  </si>
  <si>
    <t>制度として導入されていたが、自分自身には適用されていなかった</t>
    <rPh sb="0" eb="2">
      <t>セイド</t>
    </rPh>
    <rPh sb="5" eb="7">
      <t>ドウニュウ</t>
    </rPh>
    <rPh sb="14" eb="16">
      <t>ジブン</t>
    </rPh>
    <rPh sb="16" eb="18">
      <t>ジシン</t>
    </rPh>
    <rPh sb="20" eb="22">
      <t>テキヨウ</t>
    </rPh>
    <phoneticPr fontId="3"/>
  </si>
  <si>
    <t>制度として導入されていて、自分自身に適用されていた</t>
    <rPh sb="0" eb="2">
      <t>セイド</t>
    </rPh>
    <rPh sb="5" eb="7">
      <t>ドウニュウ</t>
    </rPh>
    <rPh sb="13" eb="15">
      <t>ジブン</t>
    </rPh>
    <rPh sb="15" eb="17">
      <t>ジシン</t>
    </rPh>
    <rPh sb="18" eb="20">
      <t>テキヨウ</t>
    </rPh>
    <phoneticPr fontId="3"/>
  </si>
  <si>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テレワークとは、自宅やサテライトオフィス、カフェ・ファミリーレストランのように、職場（自社および客先）以外の場所で働くこと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phoneticPr fontId="3"/>
  </si>
  <si>
    <r>
      <t>昨年12月時点、
平均的な</t>
    </r>
    <r>
      <rPr>
        <sz val="9"/>
        <color rgb="FFFF0000"/>
        <rFont val="メイリオ"/>
        <family val="3"/>
        <charset val="128"/>
      </rPr>
      <t>1週間</t>
    </r>
    <r>
      <rPr>
        <sz val="9"/>
        <rFont val="メイリオ"/>
        <family val="3"/>
        <charset val="128"/>
      </rPr>
      <t>のテレワークでの労働時間は、合計で○○時間
とお答えになりました。 
間違いがなければ「次のページ」ボタンを押してください。
訂正がある場合は「戻る」ボタンを押して再度ご入力ください。</t>
    </r>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</si>
  <si>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3"/>
  </si>
  <si>
    <t>※テレワークを全く行わなかった場合は、「0時間」とお答えください。</t>
    <rPh sb="7" eb="8">
      <t>マッタ</t>
    </rPh>
    <rPh sb="9" eb="10">
      <t>オコナ</t>
    </rPh>
    <rPh sb="15" eb="17">
      <t>バアイ</t>
    </rPh>
    <rPh sb="21" eb="23">
      <t>ジカン</t>
    </rPh>
    <rPh sb="26" eb="27">
      <t>コタ</t>
    </rPh>
    <phoneticPr fontId="3"/>
  </si>
  <si>
    <t>（回答は半角数字で入力）</t>
    <phoneticPr fontId="3"/>
  </si>
  <si>
    <r>
      <t>あなたは、</t>
    </r>
    <r>
      <rPr>
        <sz val="9"/>
        <color rgb="FFFF0000"/>
        <rFont val="メイリオ"/>
        <family val="3"/>
        <charset val="128"/>
      </rPr>
      <t>昨年12月時点</t>
    </r>
    <r>
      <rPr>
        <sz val="9"/>
        <rFont val="メイリオ"/>
        <family val="3"/>
        <charset val="128"/>
      </rPr>
      <t>、1週間にどれくらいテレワークを行っていましたか。テレワークとは、自宅やサテライトオフィス、カフェ・ファミリーレストランのように、職場（自社および客先）以外の場所で働くことを指します。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5" eb="47">
      <t>ジタク</t>
    </rPh>
    <rPh sb="77" eb="79">
      <t>ショクバ</t>
    </rPh>
    <rPh sb="80" eb="82">
      <t>ジシャ</t>
    </rPh>
    <rPh sb="85" eb="87">
      <t>キャクサキ</t>
    </rPh>
    <rPh sb="88" eb="90">
      <t>イガイ</t>
    </rPh>
    <rPh sb="91" eb="93">
      <t>バショ</t>
    </rPh>
    <rPh sb="94" eb="95">
      <t>ハタラ</t>
    </rPh>
    <rPh sb="99" eb="100">
      <t>サ</t>
    </rPh>
    <phoneticPr fontId="3"/>
  </si>
  <si>
    <t>NA</t>
    <phoneticPr fontId="3"/>
  </si>
  <si>
    <t>合計　　　　　　　　　　　　　　　　　　100 ％</t>
    <rPh sb="0" eb="2">
      <t>ゴウケイ</t>
    </rPh>
    <phoneticPr fontId="3"/>
  </si>
  <si>
    <t>待機や客待ち等の手待ち時間　　　　　　（　　　）％</t>
    <rPh sb="0" eb="2">
      <t>タイキ</t>
    </rPh>
    <rPh sb="3" eb="4">
      <t>キャク</t>
    </rPh>
    <rPh sb="4" eb="5">
      <t>マ</t>
    </rPh>
    <rPh sb="6" eb="7">
      <t>ナド</t>
    </rPh>
    <rPh sb="8" eb="10">
      <t>テマ</t>
    </rPh>
    <rPh sb="11" eb="13">
      <t>ジカン</t>
    </rPh>
    <phoneticPr fontId="3"/>
  </si>
  <si>
    <t>周辺的な雑務　 　　　　　　　　　　　  （　　　）％</t>
    <rPh sb="0" eb="3">
      <t>シュウヘンテキ</t>
    </rPh>
    <rPh sb="4" eb="6">
      <t>ザツム</t>
    </rPh>
    <phoneticPr fontId="3"/>
  </si>
  <si>
    <t>本来の担当業務で成果と直結している仕事（　 　　）％</t>
    <rPh sb="0" eb="2">
      <t>ホンライ</t>
    </rPh>
    <rPh sb="3" eb="5">
      <t>タントウ</t>
    </rPh>
    <rPh sb="5" eb="7">
      <t>ギョウム</t>
    </rPh>
    <rPh sb="8" eb="10">
      <t>セイカ</t>
    </rPh>
    <rPh sb="11" eb="13">
      <t>チョッケツ</t>
    </rPh>
    <rPh sb="17" eb="19">
      <t>シゴト</t>
    </rPh>
    <phoneticPr fontId="3"/>
  </si>
  <si>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3"/>
  </si>
  <si>
    <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6" eb="77">
      <t>フク</t>
    </rPh>
    <phoneticPr fontId="3"/>
  </si>
  <si>
    <t>休日　　　　　（　　　　　）時間　　（　　　　　）分　/　1日あたり</t>
    <rPh sb="0" eb="2">
      <t>キュウジツ</t>
    </rPh>
    <phoneticPr fontId="3"/>
  </si>
  <si>
    <t>働いていた日　（　　　　　）時間　　（　　　　　）分　/　1日あたり</t>
    <rPh sb="0" eb="1">
      <t>ハタラ</t>
    </rPh>
    <rPh sb="5" eb="6">
      <t>ヒ</t>
    </rPh>
    <phoneticPr fontId="3"/>
  </si>
  <si>
    <t>自由時間（自分のために使える時間、たとえば、趣味、運動、団らんなど）</t>
    <rPh sb="0" eb="2">
      <t>ジユウ</t>
    </rPh>
    <rPh sb="2" eb="4">
      <t>ジカン</t>
    </rPh>
    <rPh sb="5" eb="7">
      <t>ジブン</t>
    </rPh>
    <rPh sb="11" eb="12">
      <t>ツカ</t>
    </rPh>
    <rPh sb="14" eb="16">
      <t>ジカン</t>
    </rPh>
    <rPh sb="22" eb="24">
      <t>シュミ</t>
    </rPh>
    <rPh sb="25" eb="27">
      <t>ウンドウ</t>
    </rPh>
    <rPh sb="28" eb="29">
      <t>ダン</t>
    </rPh>
    <phoneticPr fontId="3"/>
  </si>
  <si>
    <t>※1時間の場合は「1時間0分」、30分の場合は「0時間30分」などと、時間と分、両方をお選びください。
※「自由時間」が全くなかった場合は、「0時間0分」とお答えください。</t>
    <rPh sb="44" eb="45">
      <t>エラ</t>
    </rPh>
    <rPh sb="54" eb="56">
      <t>ジユウ</t>
    </rPh>
    <rPh sb="56" eb="58">
      <t>ジカン</t>
    </rPh>
    <rPh sb="60" eb="61">
      <t>マッタ</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</si>
  <si>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b/>
        <sz val="9"/>
        <rFont val="メイリオ"/>
        <family val="3"/>
        <charset val="128"/>
      </rPr>
      <t>に</t>
    </r>
    <r>
      <rPr>
        <sz val="9"/>
        <rFont val="メイリオ"/>
        <family val="3"/>
        <charset val="128"/>
      </rPr>
      <t>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</si>
  <si>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t>SAプルダウン</t>
    <phoneticPr fontId="3"/>
  </si>
  <si>
    <t>休日（本来お仕事がお休みの日にお仕事をした場合）　　　　　（　　　　　）時間　　（　　　　　）分　/　1日あたり</t>
    <rPh sb="0" eb="2">
      <t>キュウジツ</t>
    </rPh>
    <rPh sb="3" eb="5">
      <t>ホンライ</t>
    </rPh>
    <rPh sb="6" eb="8">
      <t>シゴト</t>
    </rPh>
    <rPh sb="10" eb="11">
      <t>ヤス</t>
    </rPh>
    <rPh sb="13" eb="14">
      <t>ヒ</t>
    </rPh>
    <rPh sb="16" eb="18">
      <t>シゴト</t>
    </rPh>
    <rPh sb="21" eb="23">
      <t>バアイ</t>
    </rPh>
    <phoneticPr fontId="3"/>
  </si>
  <si>
    <t>仕事
※「休日」は、昨年12月時点で、本来お仕事がお休みの日にお仕事をした際の時間をお答えください。</t>
    <rPh sb="0" eb="2">
      <t>シゴト</t>
    </rPh>
    <rPh sb="32" eb="34">
      <t>シゴト</t>
    </rPh>
    <phoneticPr fontId="3"/>
  </si>
  <si>
    <t>※1時間の場合は「1時間0分」、30分の場合は「0時間30分」などと、時間と分、両方をお選びください。
※「仕事」を全くしなかった場合は、「0時間0分」とお答えください。</t>
    <rPh sb="44" eb="45">
      <t>エラ</t>
    </rPh>
    <rPh sb="54" eb="56">
      <t>シゴト</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</si>
  <si>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</si>
  <si>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r>
      <t>通勤
※</t>
    </r>
    <r>
      <rPr>
        <b/>
        <sz val="9"/>
        <color rgb="FFFF0000"/>
        <rFont val="メイリオ"/>
        <family val="3"/>
        <charset val="128"/>
      </rPr>
      <t>往復の合計時間</t>
    </r>
    <r>
      <rPr>
        <b/>
        <sz val="9"/>
        <rFont val="メイリオ"/>
        <family val="3"/>
        <charset val="128"/>
      </rPr>
      <t>でお答えください。
※「休日」は、昨年12月時点で、本来お仕事がお休みの日に出勤した際の通勤時間をお答えください。</t>
    </r>
    <rPh sb="0" eb="2">
      <t>ツウキン</t>
    </rPh>
    <rPh sb="4" eb="6">
      <t>オウフク</t>
    </rPh>
    <rPh sb="7" eb="9">
      <t>ゴウケイ</t>
    </rPh>
    <rPh sb="9" eb="11">
      <t>ジカン</t>
    </rPh>
    <rPh sb="13" eb="14">
      <t>コタ</t>
    </rPh>
    <rPh sb="23" eb="25">
      <t>キュウジツ</t>
    </rPh>
    <rPh sb="28" eb="30">
      <t>サクネン</t>
    </rPh>
    <rPh sb="32" eb="33">
      <t>ガツ</t>
    </rPh>
    <rPh sb="33" eb="35">
      <t>ジテン</t>
    </rPh>
    <rPh sb="37" eb="39">
      <t>ホンライ</t>
    </rPh>
    <rPh sb="40" eb="42">
      <t>シゴト</t>
    </rPh>
    <rPh sb="44" eb="45">
      <t>ヤス</t>
    </rPh>
    <rPh sb="47" eb="48">
      <t>ヒ</t>
    </rPh>
    <rPh sb="49" eb="51">
      <t>シュッキン</t>
    </rPh>
    <rPh sb="53" eb="54">
      <t>サイ</t>
    </rPh>
    <rPh sb="55" eb="57">
      <t>ツウキン</t>
    </rPh>
    <rPh sb="57" eb="59">
      <t>ジカン</t>
    </rPh>
    <rPh sb="61" eb="62">
      <t>コタ</t>
    </rPh>
    <phoneticPr fontId="3"/>
  </si>
  <si>
    <t>※1時間の場合は「1時間0分」、30分の場合は「0時間30分」などと、時間と分、両方をお選びください。
※「通勤」を全くしなかった場合は、「0時間0分」とお答えください。</t>
    <rPh sb="44" eb="45">
      <t>エラ</t>
    </rPh>
    <rPh sb="54" eb="56">
      <t>ツウキン</t>
    </rPh>
    <phoneticPr fontId="3"/>
  </si>
  <si>
    <t>家事・育児</t>
    <rPh sb="0" eb="2">
      <t>カジ</t>
    </rPh>
    <rPh sb="3" eb="5">
      <t>イクジ</t>
    </rPh>
    <phoneticPr fontId="3"/>
  </si>
  <si>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3"/>
  </si>
  <si>
    <t>睡眠</t>
    <rPh sb="0" eb="2">
      <t>スイミン</t>
    </rPh>
    <phoneticPr fontId="3"/>
  </si>
  <si>
    <t>※1時間の場合は「1時間0分」、30分の場合は「0時間30分」などと、時間と分、両方をお選びください。</t>
    <rPh sb="44" eb="45">
      <t>エラ</t>
    </rPh>
    <phoneticPr fontId="3"/>
  </si>
  <si>
    <t>職場（自社および客先）以外で仕事をしたことがない</t>
    <phoneticPr fontId="3"/>
  </si>
  <si>
    <t>通勤中</t>
    <rPh sb="0" eb="3">
      <t>ツウキンチュウ</t>
    </rPh>
    <phoneticPr fontId="3"/>
  </si>
  <si>
    <t>移動中</t>
    <rPh sb="0" eb="3">
      <t>イドウチュウ</t>
    </rPh>
    <phoneticPr fontId="3"/>
  </si>
  <si>
    <t>図書館</t>
    <rPh sb="0" eb="3">
      <t>トショカン</t>
    </rPh>
    <phoneticPr fontId="3"/>
  </si>
  <si>
    <t>カフェ、ファミリーレストラン</t>
    <phoneticPr fontId="3"/>
  </si>
  <si>
    <t>サテライトオフィス</t>
    <phoneticPr fontId="3"/>
  </si>
  <si>
    <t>自宅</t>
    <rPh sb="0" eb="2">
      <t>ジタク</t>
    </rPh>
    <phoneticPr fontId="3"/>
  </si>
  <si>
    <t>1</t>
    <phoneticPr fontId="3"/>
  </si>
  <si>
    <t>（回答はいくつでも）</t>
  </si>
  <si>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3"/>
  </si>
  <si>
    <t>MA</t>
    <phoneticPr fontId="3"/>
  </si>
  <si>
    <t>あてはまらない</t>
    <phoneticPr fontId="23"/>
  </si>
  <si>
    <t>5</t>
    <phoneticPr fontId="3"/>
  </si>
  <si>
    <t>どちらかというとあてはまらない</t>
    <phoneticPr fontId="23"/>
  </si>
  <si>
    <t>4</t>
    <phoneticPr fontId="3"/>
  </si>
  <si>
    <t>どちらともいえない</t>
    <phoneticPr fontId="3"/>
  </si>
  <si>
    <t>3</t>
    <phoneticPr fontId="3"/>
  </si>
  <si>
    <t>どちらかというとあてはまる</t>
    <phoneticPr fontId="23"/>
  </si>
  <si>
    <t>2</t>
    <phoneticPr fontId="3"/>
  </si>
  <si>
    <t>あてはまる</t>
    <phoneticPr fontId="3"/>
  </si>
  <si>
    <t>働く場所を選ぶことができた</t>
    <rPh sb="0" eb="1">
      <t>ハタラ</t>
    </rPh>
    <rPh sb="2" eb="4">
      <t>バショ</t>
    </rPh>
    <rPh sb="5" eb="6">
      <t>エラ</t>
    </rPh>
    <phoneticPr fontId="3"/>
  </si>
  <si>
    <t>表側</t>
    <phoneticPr fontId="3"/>
  </si>
  <si>
    <t>勤務時間を選ぶことができた</t>
    <rPh sb="0" eb="2">
      <t>キンム</t>
    </rPh>
    <rPh sb="2" eb="4">
      <t>ジカン</t>
    </rPh>
    <rPh sb="5" eb="6">
      <t>エラ</t>
    </rPh>
    <phoneticPr fontId="3"/>
  </si>
  <si>
    <t>勤務日を選ぶことができた</t>
    <rPh sb="0" eb="3">
      <t>キンムビ</t>
    </rPh>
    <rPh sb="4" eb="5">
      <t>エラ</t>
    </rPh>
    <phoneticPr fontId="3"/>
  </si>
  <si>
    <t>(1)</t>
    <phoneticPr fontId="3"/>
  </si>
  <si>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3"/>
  </si>
  <si>
    <t>SAマトリクス</t>
    <phoneticPr fontId="3"/>
  </si>
  <si>
    <t>その他　　具体的に：</t>
    <phoneticPr fontId="3"/>
  </si>
  <si>
    <t>7</t>
    <phoneticPr fontId="3"/>
  </si>
  <si>
    <t>自転車</t>
  </si>
  <si>
    <t>6</t>
    <phoneticPr fontId="3"/>
  </si>
  <si>
    <t>オートバイ</t>
    <phoneticPr fontId="3"/>
  </si>
  <si>
    <t>自家用車</t>
  </si>
  <si>
    <t>バス</t>
  </si>
  <si>
    <t>鉄道・電車</t>
  </si>
  <si>
    <t>徒歩</t>
  </si>
  <si>
    <r>
      <rPr>
        <sz val="9"/>
        <color rgb="FFFF0000"/>
        <rFont val="メイリオ"/>
        <family val="3"/>
        <charset val="128"/>
      </rPr>
      <t>昨年12月時点</t>
    </r>
    <r>
      <rPr>
        <sz val="9"/>
        <rFont val="メイリオ"/>
        <family val="3"/>
        <charset val="128"/>
      </rPr>
      <t>についていた仕事における主な通勤手段はどれですか。</t>
    </r>
    <phoneticPr fontId="3"/>
  </si>
  <si>
    <t>SA</t>
    <phoneticPr fontId="3"/>
  </si>
  <si>
    <t>時給（　　　　）円</t>
    <rPh sb="0" eb="2">
      <t>ジキュウ</t>
    </rPh>
    <rPh sb="8" eb="9">
      <t>エン</t>
    </rPh>
    <phoneticPr fontId="3"/>
  </si>
  <si>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3"/>
  </si>
  <si>
    <t>NA</t>
    <phoneticPr fontId="3"/>
  </si>
  <si>
    <t>給与払いではない</t>
    <rPh sb="0" eb="2">
      <t>キュウヨ</t>
    </rPh>
    <rPh sb="2" eb="3">
      <t>バラ</t>
    </rPh>
    <phoneticPr fontId="3"/>
  </si>
  <si>
    <t>年俸制</t>
    <rPh sb="0" eb="2">
      <t>ネンポウ</t>
    </rPh>
    <rPh sb="2" eb="3">
      <t>セイ</t>
    </rPh>
    <phoneticPr fontId="3"/>
  </si>
  <si>
    <t>時給制</t>
    <rPh sb="0" eb="2">
      <t>ジキュウ</t>
    </rPh>
    <rPh sb="2" eb="3">
      <t>セイ</t>
    </rPh>
    <phoneticPr fontId="3"/>
  </si>
  <si>
    <t>日給制</t>
    <rPh sb="0" eb="2">
      <t>ニッキュウ</t>
    </rPh>
    <rPh sb="2" eb="3">
      <t>セイ</t>
    </rPh>
    <phoneticPr fontId="3"/>
  </si>
  <si>
    <t>週給制</t>
    <rPh sb="0" eb="2">
      <t>シュウキュウ</t>
    </rPh>
    <rPh sb="2" eb="3">
      <t>セイ</t>
    </rPh>
    <phoneticPr fontId="3"/>
  </si>
  <si>
    <t>月給制</t>
    <rPh sb="0" eb="2">
      <t>ゲッキュウ</t>
    </rPh>
    <rPh sb="2" eb="3">
      <t>セイ</t>
    </rPh>
    <phoneticPr fontId="3"/>
  </si>
  <si>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3"/>
  </si>
  <si>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7"/>
  </si>
  <si>
    <r>
      <rPr>
        <sz val="9"/>
        <color rgb="FFFF0000"/>
        <rFont val="メイリオ"/>
        <family val="3"/>
        <charset val="128"/>
      </rPr>
      <t>週に</t>
    </r>
    <r>
      <rPr>
        <sz val="9"/>
        <rFont val="メイリオ"/>
        <family val="3"/>
        <charset val="128"/>
      </rPr>
      <t>　合計で(　　　　　)時間</t>
    </r>
    <phoneticPr fontId="3"/>
  </si>
  <si>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3"/>
  </si>
  <si>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3"/>
  </si>
  <si>
    <t>わからない</t>
    <phoneticPr fontId="3"/>
  </si>
  <si>
    <t>自分で払っておらず、受給もしていなかった</t>
    <rPh sb="0" eb="2">
      <t>ジブン</t>
    </rPh>
    <rPh sb="3" eb="4">
      <t>ハラ</t>
    </rPh>
    <rPh sb="10" eb="12">
      <t>ジュキュウ</t>
    </rPh>
    <phoneticPr fontId="3"/>
  </si>
  <si>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3"/>
  </si>
  <si>
    <r>
      <t>※雇用保険（失業保険）とは、加入者が失業した場合に、失業等給付が支給される制度です。</t>
    </r>
    <r>
      <rPr>
        <strike/>
        <sz val="9"/>
        <color rgb="FF00B050"/>
        <rFont val="メイリオ"/>
        <family val="3"/>
        <charset val="128"/>
      </rPr>
      <t/>
    </r>
    <phoneticPr fontId="3"/>
  </si>
  <si>
    <t>＜雇用保険（失業保険）＞</t>
    <rPh sb="1" eb="3">
      <t>コヨウ</t>
    </rPh>
    <rPh sb="3" eb="5">
      <t>ホケン</t>
    </rPh>
    <phoneticPr fontId="3"/>
  </si>
  <si>
    <t>自分も家族も払っておらず、受給もしていなかった</t>
    <rPh sb="0" eb="2">
      <t>ジブン</t>
    </rPh>
    <rPh sb="3" eb="5">
      <t>カゾク</t>
    </rPh>
    <rPh sb="6" eb="7">
      <t>ハラ</t>
    </rPh>
    <rPh sb="13" eb="15">
      <t>ジュキュウ</t>
    </rPh>
    <phoneticPr fontId="3"/>
  </si>
  <si>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3"/>
  </si>
  <si>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3"/>
  </si>
  <si>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3"/>
  </si>
  <si>
    <t>＜年金制度＞</t>
    <rPh sb="1" eb="3">
      <t>ネンキン</t>
    </rPh>
    <rPh sb="3" eb="5">
      <t>セイド</t>
    </rPh>
    <phoneticPr fontId="3"/>
  </si>
  <si>
    <t>自分も家族も払っていなかった</t>
    <rPh sb="0" eb="2">
      <t>ジブン</t>
    </rPh>
    <rPh sb="3" eb="5">
      <t>カゾク</t>
    </rPh>
    <rPh sb="6" eb="7">
      <t>ハラ</t>
    </rPh>
    <phoneticPr fontId="3"/>
  </si>
  <si>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3"/>
  </si>
  <si>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3"/>
  </si>
  <si>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3"/>
  </si>
  <si>
    <t>＜健康保険制度＞</t>
    <rPh sb="1" eb="3">
      <t>ケンコウ</t>
    </rPh>
    <rPh sb="3" eb="5">
      <t>ホケン</t>
    </rPh>
    <rPh sb="5" eb="7">
      <t>セイド</t>
    </rPh>
    <phoneticPr fontId="3"/>
  </si>
  <si>
    <t>全員(ALL)</t>
    <phoneticPr fontId="3"/>
  </si>
  <si>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3"/>
  </si>
  <si>
    <t>5年以上</t>
    <rPh sb="1" eb="4">
      <t>ネンイジョウ</t>
    </rPh>
    <phoneticPr fontId="3"/>
  </si>
  <si>
    <t>3年以上5年未満</t>
    <rPh sb="1" eb="4">
      <t>ネンイジョウ</t>
    </rPh>
    <rPh sb="5" eb="6">
      <t>ネン</t>
    </rPh>
    <rPh sb="6" eb="8">
      <t>ミマン</t>
    </rPh>
    <phoneticPr fontId="3"/>
  </si>
  <si>
    <t>1年以上3年未満</t>
    <rPh sb="1" eb="4">
      <t>ネンイジョウ</t>
    </rPh>
    <rPh sb="5" eb="6">
      <t>ネン</t>
    </rPh>
    <rPh sb="6" eb="8">
      <t>ミマン</t>
    </rPh>
    <phoneticPr fontId="3"/>
  </si>
  <si>
    <t>6か月以上1年未満</t>
    <rPh sb="2" eb="5">
      <t>ゲツイジョウ</t>
    </rPh>
    <rPh sb="6" eb="7">
      <t>ネン</t>
    </rPh>
    <rPh sb="7" eb="9">
      <t>ミマン</t>
    </rPh>
    <phoneticPr fontId="3"/>
  </si>
  <si>
    <t>1か月以上6か月未満</t>
  </si>
  <si>
    <t>1か月未満</t>
    <rPh sb="2" eb="3">
      <t>ゲツ</t>
    </rPh>
    <rPh sb="3" eb="5">
      <t>ミマン</t>
    </rPh>
    <phoneticPr fontId="3"/>
  </si>
  <si>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3"/>
  </si>
  <si>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3"/>
  </si>
  <si>
    <t>２</t>
    <phoneticPr fontId="3"/>
  </si>
  <si>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3"/>
  </si>
  <si>
    <t>１</t>
    <phoneticPr fontId="3"/>
  </si>
  <si>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3"/>
  </si>
  <si>
    <t>役職にはついていない</t>
    <rPh sb="0" eb="2">
      <t>ヤクショク</t>
    </rPh>
    <phoneticPr fontId="3"/>
  </si>
  <si>
    <t>係長・主任クラスと同待遇の専門職</t>
    <rPh sb="0" eb="2">
      <t>カカリチョウ</t>
    </rPh>
    <rPh sb="3" eb="5">
      <t>シュニン</t>
    </rPh>
    <rPh sb="9" eb="10">
      <t>ドウ</t>
    </rPh>
    <rPh sb="10" eb="12">
      <t>タイグウ</t>
    </rPh>
    <rPh sb="13" eb="15">
      <t>センモン</t>
    </rPh>
    <rPh sb="15" eb="16">
      <t>ショク</t>
    </rPh>
    <phoneticPr fontId="3"/>
  </si>
  <si>
    <t>係長・主任クラスの管理職</t>
    <rPh sb="0" eb="2">
      <t>カカリチョウ</t>
    </rPh>
    <rPh sb="3" eb="5">
      <t>シュニン</t>
    </rPh>
    <rPh sb="9" eb="11">
      <t>カンリ</t>
    </rPh>
    <rPh sb="11" eb="12">
      <t>ショク</t>
    </rPh>
    <phoneticPr fontId="3"/>
  </si>
  <si>
    <t>課長クラスと同待遇の専門職</t>
    <rPh sb="0" eb="2">
      <t>カチョウ</t>
    </rPh>
    <rPh sb="6" eb="7">
      <t>ドウ</t>
    </rPh>
    <rPh sb="7" eb="9">
      <t>タイグウ</t>
    </rPh>
    <rPh sb="10" eb="12">
      <t>センモン</t>
    </rPh>
    <rPh sb="12" eb="13">
      <t>ショク</t>
    </rPh>
    <phoneticPr fontId="3"/>
  </si>
  <si>
    <t>課長クラスの管理職</t>
    <rPh sb="0" eb="2">
      <t>カチョウ</t>
    </rPh>
    <rPh sb="6" eb="8">
      <t>カンリ</t>
    </rPh>
    <rPh sb="8" eb="9">
      <t>ショク</t>
    </rPh>
    <phoneticPr fontId="3"/>
  </si>
  <si>
    <t>部長クラスと同待遇の専門職</t>
    <rPh sb="0" eb="2">
      <t>ブチョウ</t>
    </rPh>
    <rPh sb="6" eb="7">
      <t>ドウ</t>
    </rPh>
    <rPh sb="7" eb="9">
      <t>タイグウ</t>
    </rPh>
    <rPh sb="10" eb="12">
      <t>センモン</t>
    </rPh>
    <rPh sb="12" eb="13">
      <t>ショク</t>
    </rPh>
    <phoneticPr fontId="3"/>
  </si>
  <si>
    <t>部長クラスの管理職</t>
    <rPh sb="0" eb="2">
      <t>ブチョウ</t>
    </rPh>
    <rPh sb="6" eb="8">
      <t>カンリ</t>
    </rPh>
    <rPh sb="8" eb="9">
      <t>ショク</t>
    </rPh>
    <phoneticPr fontId="3"/>
  </si>
  <si>
    <t>代表取締役・役員・顧問</t>
    <rPh sb="0" eb="2">
      <t>ダイヒョウ</t>
    </rPh>
    <rPh sb="2" eb="5">
      <t>トリシマリヤク</t>
    </rPh>
    <rPh sb="6" eb="8">
      <t>ヤクイン</t>
    </rPh>
    <rPh sb="9" eb="11">
      <t>コモン</t>
    </rPh>
    <phoneticPr fontId="3"/>
  </si>
  <si>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3"/>
  </si>
  <si>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3"/>
  </si>
  <si>
    <t>※選択肢は大分類毎に表示され、細かく224個に分類されています。
あなたの仕事にもっとも近いものを1つ選択し、画面下部の「次のページ」ボタンを押してお進みください。</t>
    <phoneticPr fontId="3"/>
  </si>
  <si>
    <r>
      <rPr>
        <sz val="9"/>
        <color rgb="FFFF0000"/>
        <rFont val="メイリオ"/>
        <family val="3"/>
        <charset val="128"/>
      </rPr>
      <t>昨年12月時点</t>
    </r>
    <r>
      <rPr>
        <sz val="9"/>
        <rFont val="メイリオ"/>
        <family val="3"/>
        <charset val="128"/>
      </rPr>
      <t>についていた仕事におけるあなたの職種は何ですか。</t>
    </r>
    <phoneticPr fontId="3"/>
  </si>
  <si>
    <t>※派遣社員として働いていた方は、派遣先のことをお答えください。</t>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</si>
  <si>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3"/>
  </si>
  <si>
    <t>※選択肢は大分類毎に表示され、細かく67個に分類されています。
あなたの仕事にもっとも近いものを1つ選択し、画面下部の「次のページ」ボタンを押してお進みください。</t>
    <phoneticPr fontId="3"/>
  </si>
  <si>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3"/>
  </si>
  <si>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3"/>
  </si>
  <si>
    <t>特に理由はない</t>
  </si>
  <si>
    <t>働かなくても生活していけるから</t>
  </si>
  <si>
    <t>仕事をする自信がない</t>
  </si>
  <si>
    <t>適当な仕事がありそうにない</t>
    <rPh sb="0" eb="2">
      <t>テキトウ</t>
    </rPh>
    <rPh sb="3" eb="5">
      <t>シゴト</t>
    </rPh>
    <phoneticPr fontId="3"/>
  </si>
  <si>
    <t>ボランティア活動に従事している</t>
  </si>
  <si>
    <t>学校以外で進学や資格取得などの勉強をしている</t>
  </si>
  <si>
    <t>高齢のため</t>
  </si>
  <si>
    <t>健康上（精神面）の理由のため</t>
  </si>
  <si>
    <t>健康上（身体面）の理由のため</t>
  </si>
  <si>
    <t>通学のため</t>
  </si>
  <si>
    <t>家事（出産・育児・介護・看護以外）のため</t>
  </si>
  <si>
    <t>介護・看護のため</t>
  </si>
  <si>
    <t>育児・子育てのため</t>
  </si>
  <si>
    <t>妊娠・出産のため</t>
  </si>
  <si>
    <t>もっともあてはまるもの（回答は1つだけ）</t>
    <phoneticPr fontId="3"/>
  </si>
  <si>
    <r>
      <t>あてはまるもの（回答は</t>
    </r>
    <r>
      <rPr>
        <sz val="9"/>
        <color rgb="FFFF0000"/>
        <rFont val="メイリオ"/>
        <family val="3"/>
        <charset val="128"/>
      </rPr>
      <t>いくつでも</t>
    </r>
    <r>
      <rPr>
        <sz val="9"/>
        <rFont val="メイリオ"/>
        <family val="3"/>
        <charset val="128"/>
      </rPr>
      <t>）</t>
    </r>
    <phoneticPr fontId="3"/>
  </si>
  <si>
    <r>
      <t>昨年12月時点で、</t>
    </r>
    <r>
      <rPr>
        <sz val="9"/>
        <rFont val="メイリオ"/>
        <family val="3"/>
        <charset val="128"/>
      </rPr>
      <t>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3"/>
  </si>
  <si>
    <t>条件にこだわらないが仕事がない</t>
  </si>
  <si>
    <t>希望する種類・内容の仕事がない</t>
  </si>
  <si>
    <t>求人の年齢と自分の年齢とがあわない</t>
  </si>
  <si>
    <t>勤務地が希望にあわない</t>
    <rPh sb="0" eb="3">
      <t>キンムチ</t>
    </rPh>
    <phoneticPr fontId="3"/>
  </si>
  <si>
    <t>勤務時間・休日が希望にあわない</t>
  </si>
  <si>
    <t>賃金・給料が希望とあわない</t>
  </si>
  <si>
    <t>自分の知識・能力が求人要件に満たない</t>
    <rPh sb="0" eb="2">
      <t>ジブン</t>
    </rPh>
    <rPh sb="3" eb="5">
      <t>チシキ</t>
    </rPh>
    <rPh sb="6" eb="8">
      <t>ノウリョク</t>
    </rPh>
    <rPh sb="9" eb="11">
      <t>キュウジン</t>
    </rPh>
    <rPh sb="11" eb="13">
      <t>ヨウケン</t>
    </rPh>
    <rPh sb="14" eb="15">
      <t>ミ</t>
    </rPh>
    <phoneticPr fontId="3"/>
  </si>
  <si>
    <r>
      <rPr>
        <sz val="9"/>
        <color indexed="10"/>
        <rFont val="メイリオ"/>
        <family val="3"/>
        <charset val="128"/>
      </rPr>
      <t>昨年12月時点で、</t>
    </r>
    <r>
      <rPr>
        <sz val="9"/>
        <rFont val="メイリオ"/>
        <family val="3"/>
        <charset val="128"/>
      </rPr>
      <t>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3"/>
  </si>
  <si>
    <t>健康上（精神面）の理由のため</t>
    <rPh sb="0" eb="3">
      <t>ケンコウジョウ</t>
    </rPh>
    <rPh sb="4" eb="6">
      <t>セイシン</t>
    </rPh>
    <rPh sb="6" eb="7">
      <t>メン</t>
    </rPh>
    <rPh sb="9" eb="11">
      <t>リユウ</t>
    </rPh>
    <phoneticPr fontId="3"/>
  </si>
  <si>
    <t>健康上（身体面）の理由のため</t>
    <rPh sb="0" eb="3">
      <t>ケンコウジョウ</t>
    </rPh>
    <rPh sb="4" eb="6">
      <t>シンタイ</t>
    </rPh>
    <rPh sb="6" eb="7">
      <t>メン</t>
    </rPh>
    <rPh sb="9" eb="11">
      <t>リユウ</t>
    </rPh>
    <phoneticPr fontId="3"/>
  </si>
  <si>
    <t>介護・看護のため</t>
    <rPh sb="0" eb="2">
      <t>カイゴ</t>
    </rPh>
    <rPh sb="3" eb="5">
      <t>カンゴ</t>
    </rPh>
    <phoneticPr fontId="3"/>
  </si>
  <si>
    <t>育児・子育てのため</t>
    <rPh sb="0" eb="2">
      <t>イクジ</t>
    </rPh>
    <rPh sb="3" eb="5">
      <t>コソダ</t>
    </rPh>
    <phoneticPr fontId="3"/>
  </si>
  <si>
    <t>12</t>
    <phoneticPr fontId="3"/>
  </si>
  <si>
    <t>妊娠・出産のため</t>
    <rPh sb="0" eb="2">
      <t>ニンシン</t>
    </rPh>
    <rPh sb="3" eb="5">
      <t>シュッサン</t>
    </rPh>
    <phoneticPr fontId="3"/>
  </si>
  <si>
    <t>11</t>
    <phoneticPr fontId="3"/>
  </si>
  <si>
    <t>今のところ、仕事をしなくても生活ができる</t>
    <rPh sb="0" eb="1">
      <t>イマ</t>
    </rPh>
    <rPh sb="6" eb="8">
      <t>シゴト</t>
    </rPh>
    <rPh sb="14" eb="16">
      <t>セイカツ</t>
    </rPh>
    <phoneticPr fontId="3"/>
  </si>
  <si>
    <t>10</t>
    <phoneticPr fontId="3"/>
  </si>
  <si>
    <t>やりたい仕事が何か分からない</t>
    <rPh sb="4" eb="6">
      <t>シゴト</t>
    </rPh>
    <rPh sb="7" eb="8">
      <t>ナニ</t>
    </rPh>
    <rPh sb="9" eb="10">
      <t>ワ</t>
    </rPh>
    <phoneticPr fontId="3"/>
  </si>
  <si>
    <t>9</t>
    <phoneticPr fontId="3"/>
  </si>
  <si>
    <t>仕事の探し方が分からない</t>
    <rPh sb="0" eb="2">
      <t>シゴト</t>
    </rPh>
    <rPh sb="3" eb="4">
      <t>サガ</t>
    </rPh>
    <rPh sb="5" eb="6">
      <t>カタ</t>
    </rPh>
    <rPh sb="7" eb="8">
      <t>ワ</t>
    </rPh>
    <phoneticPr fontId="3"/>
  </si>
  <si>
    <t>8</t>
    <phoneticPr fontId="3"/>
  </si>
  <si>
    <t>今の景気や季節では仕事がありそうにない</t>
    <rPh sb="0" eb="1">
      <t>イマ</t>
    </rPh>
    <rPh sb="2" eb="4">
      <t>ケイキ</t>
    </rPh>
    <rPh sb="5" eb="7">
      <t>キセツ</t>
    </rPh>
    <rPh sb="9" eb="11">
      <t>シゴト</t>
    </rPh>
    <phoneticPr fontId="3"/>
  </si>
  <si>
    <t>希望する種類・内容の仕事がありそうにない</t>
  </si>
  <si>
    <r>
      <t>勤務地</t>
    </r>
    <r>
      <rPr>
        <sz val="9"/>
        <rFont val="メイリオ"/>
        <family val="3"/>
        <charset val="128"/>
      </rPr>
      <t>が希望にあう仕事がありそうにない</t>
    </r>
    <rPh sb="0" eb="2">
      <t>キンム</t>
    </rPh>
    <rPh sb="4" eb="6">
      <t>キボウ</t>
    </rPh>
    <rPh sb="9" eb="11">
      <t>シゴト</t>
    </rPh>
    <phoneticPr fontId="3"/>
  </si>
  <si>
    <t>勤務時間・休日が希望にあう仕事がありそうにない</t>
    <rPh sb="0" eb="2">
      <t>キンム</t>
    </rPh>
    <rPh sb="2" eb="4">
      <t>ジカン</t>
    </rPh>
    <rPh sb="5" eb="7">
      <t>キュウジツ</t>
    </rPh>
    <rPh sb="8" eb="10">
      <t>キボウ</t>
    </rPh>
    <rPh sb="13" eb="15">
      <t>シゴト</t>
    </rPh>
    <phoneticPr fontId="3"/>
  </si>
  <si>
    <t>賃金・給料が希望にあう仕事がありそうにない</t>
    <rPh sb="0" eb="2">
      <t>チンギン</t>
    </rPh>
    <rPh sb="3" eb="5">
      <t>キュウリョウ</t>
    </rPh>
    <rPh sb="6" eb="8">
      <t>キボウ</t>
    </rPh>
    <rPh sb="11" eb="13">
      <t>シゴト</t>
    </rPh>
    <phoneticPr fontId="3"/>
  </si>
  <si>
    <t>自分の知識・能力にあう仕事がありそうにない</t>
    <rPh sb="0" eb="2">
      <t>ジブン</t>
    </rPh>
    <rPh sb="3" eb="5">
      <t>チシキ</t>
    </rPh>
    <rPh sb="6" eb="8">
      <t>ノウリョク</t>
    </rPh>
    <rPh sb="11" eb="13">
      <t>シゴト</t>
    </rPh>
    <phoneticPr fontId="3"/>
  </si>
  <si>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3"/>
  </si>
  <si>
    <t>昨年1年間には全くしなかった</t>
    <rPh sb="0" eb="2">
      <t>サクネン</t>
    </rPh>
    <rPh sb="3" eb="5">
      <t>ネンカン</t>
    </rPh>
    <rPh sb="7" eb="8">
      <t>マッタ</t>
    </rPh>
    <phoneticPr fontId="3"/>
  </si>
  <si>
    <t>昨年12月1か月にはしなかったが、昨年1年間にした</t>
    <rPh sb="0" eb="2">
      <t>サクネン</t>
    </rPh>
    <rPh sb="4" eb="5">
      <t>ガツ</t>
    </rPh>
    <rPh sb="7" eb="8">
      <t>ゲツ</t>
    </rPh>
    <rPh sb="17" eb="19">
      <t>サクネン</t>
    </rPh>
    <rPh sb="20" eb="22">
      <t>ネンカン</t>
    </rPh>
    <phoneticPr fontId="3"/>
  </si>
  <si>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3"/>
  </si>
  <si>
    <t>昨年12月の月末1週間にした</t>
    <rPh sb="0" eb="2">
      <t>サクネン</t>
    </rPh>
    <rPh sb="4" eb="5">
      <t>ガツ</t>
    </rPh>
    <rPh sb="6" eb="8">
      <t>ゲツマツ</t>
    </rPh>
    <rPh sb="9" eb="11">
      <t>シュウカン</t>
    </rPh>
    <phoneticPr fontId="3"/>
  </si>
  <si>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25"/>
  </si>
  <si>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3"/>
  </si>
  <si>
    <t>漠然といつかは仕事につきたかった</t>
    <rPh sb="0" eb="2">
      <t>バクゼン</t>
    </rPh>
    <rPh sb="7" eb="9">
      <t>シゴト</t>
    </rPh>
    <phoneticPr fontId="3"/>
  </si>
  <si>
    <t>時期がきたら、仕事につきたかった</t>
    <rPh sb="0" eb="2">
      <t>ジキ</t>
    </rPh>
    <rPh sb="7" eb="9">
      <t>シゴト</t>
    </rPh>
    <phoneticPr fontId="3"/>
  </si>
  <si>
    <t>すぐに仕事につきたかった</t>
    <rPh sb="3" eb="5">
      <t>シゴト</t>
    </rPh>
    <phoneticPr fontId="3"/>
  </si>
  <si>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3"/>
  </si>
  <si>
    <t>希望していなかった</t>
    <rPh sb="0" eb="2">
      <t>キボウ</t>
    </rPh>
    <phoneticPr fontId="3"/>
  </si>
  <si>
    <t>希望していた（就業先が決まっていなかった）</t>
    <rPh sb="0" eb="2">
      <t>キボウ</t>
    </rPh>
    <rPh sb="7" eb="9">
      <t>シュウギョウ</t>
    </rPh>
    <rPh sb="9" eb="10">
      <t>サキ</t>
    </rPh>
    <rPh sb="11" eb="12">
      <t>キ</t>
    </rPh>
    <phoneticPr fontId="3"/>
  </si>
  <si>
    <t>希望していた（就業先が決まっていた）</t>
    <rPh sb="0" eb="2">
      <t>キボウ</t>
    </rPh>
    <rPh sb="7" eb="9">
      <t>シュウギョウ</t>
    </rPh>
    <rPh sb="9" eb="10">
      <t>サキ</t>
    </rPh>
    <rPh sb="11" eb="12">
      <t>キ</t>
    </rPh>
    <phoneticPr fontId="3"/>
  </si>
  <si>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3"/>
  </si>
  <si>
    <t>わからない</t>
  </si>
  <si>
    <t>つくことができなかった</t>
  </si>
  <si>
    <t>すぐではないが３週間より後につくことができた</t>
    <rPh sb="8" eb="10">
      <t>シュウカン</t>
    </rPh>
    <rPh sb="12" eb="13">
      <t>アト</t>
    </rPh>
    <phoneticPr fontId="3"/>
  </si>
  <si>
    <t>すぐではないが2～3週間以内につくことができた</t>
    <rPh sb="10" eb="12">
      <t>シュウカン</t>
    </rPh>
    <rPh sb="12" eb="14">
      <t>イナイ</t>
    </rPh>
    <phoneticPr fontId="3"/>
  </si>
  <si>
    <t>すぐではないが2週間以内につくことができた</t>
    <rPh sb="8" eb="10">
      <t>シュウカン</t>
    </rPh>
    <rPh sb="10" eb="12">
      <t>イナイ</t>
    </rPh>
    <phoneticPr fontId="3"/>
  </si>
  <si>
    <t>すぐにつくことができた</t>
    <phoneticPr fontId="3"/>
  </si>
  <si>
    <t>※「すでに仕事が決まっていた」人で、勤め先の都合のためにやむを得ず就業日がくるのを待っていた場合は、「すぐにつくことができた」とします。</t>
  </si>
  <si>
    <r>
      <rPr>
        <sz val="9"/>
        <color indexed="10"/>
        <rFont val="メイリオ"/>
        <family val="3"/>
        <charset val="128"/>
      </rPr>
      <t>昨年12月時点で</t>
    </r>
    <r>
      <rPr>
        <sz val="9"/>
        <rFont val="メイリオ"/>
        <family val="3"/>
        <charset val="128"/>
      </rPr>
      <t>、仕事があればすぐにつくことができましたか。</t>
    </r>
    <rPh sb="9" eb="11">
      <t>シゴト</t>
    </rPh>
    <phoneticPr fontId="3"/>
  </si>
  <si>
    <t>介護休業のため</t>
    <rPh sb="0" eb="2">
      <t>カイゴ</t>
    </rPh>
    <rPh sb="2" eb="4">
      <t>キュウギョウ</t>
    </rPh>
    <phoneticPr fontId="3"/>
  </si>
  <si>
    <t>出産・育児休業のため</t>
    <rPh sb="0" eb="2">
      <t>シュッサン</t>
    </rPh>
    <rPh sb="3" eb="5">
      <t>イクジ</t>
    </rPh>
    <rPh sb="5" eb="7">
      <t>キュウギョウ</t>
    </rPh>
    <phoneticPr fontId="3"/>
  </si>
  <si>
    <t>学習・通学のため</t>
    <rPh sb="0" eb="2">
      <t>ガクシュウ</t>
    </rPh>
    <rPh sb="3" eb="5">
      <t>ツウガク</t>
    </rPh>
    <phoneticPr fontId="3"/>
  </si>
  <si>
    <t>健康上（精神面）の理由のため</t>
    <rPh sb="4" eb="6">
      <t>セイシン</t>
    </rPh>
    <phoneticPr fontId="3"/>
  </si>
  <si>
    <t>健康上（身体面）の理由のため</t>
    <rPh sb="0" eb="3">
      <t>ケンコウジョウ</t>
    </rPh>
    <rPh sb="4" eb="6">
      <t>シンタイ</t>
    </rPh>
    <rPh sb="6" eb="7">
      <t>メン</t>
    </rPh>
    <phoneticPr fontId="3"/>
  </si>
  <si>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3"/>
  </si>
  <si>
    <t>自分の体調で就業可能な仕事だから</t>
    <rPh sb="0" eb="2">
      <t>ジブン</t>
    </rPh>
    <rPh sb="3" eb="5">
      <t>タイチョウ</t>
    </rPh>
    <rPh sb="6" eb="8">
      <t>シュウギョウ</t>
    </rPh>
    <rPh sb="8" eb="10">
      <t>カノウ</t>
    </rPh>
    <rPh sb="11" eb="13">
      <t>シゴト</t>
    </rPh>
    <phoneticPr fontId="3"/>
  </si>
  <si>
    <t>家業だから・家族が事業をしているから</t>
    <rPh sb="0" eb="2">
      <t>カギョウ</t>
    </rPh>
    <rPh sb="6" eb="8">
      <t>カゾク</t>
    </rPh>
    <rPh sb="9" eb="11">
      <t>ジギョウ</t>
    </rPh>
    <phoneticPr fontId="3"/>
  </si>
  <si>
    <t>正規の職員・従業員の仕事がないから</t>
    <rPh sb="0" eb="2">
      <t>セイキ</t>
    </rPh>
    <rPh sb="3" eb="5">
      <t>ショクイン</t>
    </rPh>
    <rPh sb="6" eb="9">
      <t>ジュウギョウイン</t>
    </rPh>
    <rPh sb="10" eb="12">
      <t>シゴト</t>
    </rPh>
    <phoneticPr fontId="23"/>
  </si>
  <si>
    <t>専門的な技能等をいかせるから</t>
    <rPh sb="0" eb="3">
      <t>センモンテキ</t>
    </rPh>
    <rPh sb="4" eb="6">
      <t>ギノウ</t>
    </rPh>
    <rPh sb="6" eb="7">
      <t>トウ</t>
    </rPh>
    <phoneticPr fontId="23"/>
  </si>
  <si>
    <t>通勤時間が短いから</t>
    <rPh sb="0" eb="2">
      <t>ツウキン</t>
    </rPh>
    <rPh sb="2" eb="4">
      <t>ジカン</t>
    </rPh>
    <rPh sb="5" eb="6">
      <t>ミジカ</t>
    </rPh>
    <phoneticPr fontId="23"/>
  </si>
  <si>
    <t>家事・育児・介護等と両立しやすいから</t>
    <rPh sb="0" eb="2">
      <t>カジ</t>
    </rPh>
    <rPh sb="3" eb="5">
      <t>イクジ</t>
    </rPh>
    <rPh sb="6" eb="8">
      <t>カイゴ</t>
    </rPh>
    <rPh sb="8" eb="9">
      <t>トウ</t>
    </rPh>
    <rPh sb="10" eb="12">
      <t>リョウリツ</t>
    </rPh>
    <phoneticPr fontId="23"/>
  </si>
  <si>
    <t>家計の補助・生活費・学費等を得たいから</t>
    <rPh sb="0" eb="2">
      <t>カケイ</t>
    </rPh>
    <rPh sb="3" eb="5">
      <t>ホジョ</t>
    </rPh>
    <rPh sb="6" eb="9">
      <t>セイカツヒ</t>
    </rPh>
    <rPh sb="10" eb="12">
      <t>ガクヒ</t>
    </rPh>
    <rPh sb="12" eb="13">
      <t>トウ</t>
    </rPh>
    <rPh sb="14" eb="15">
      <t>エ</t>
    </rPh>
    <phoneticPr fontId="23"/>
  </si>
  <si>
    <t>自分の都合の良い時間に働きたいから</t>
    <rPh sb="0" eb="2">
      <t>ジブン</t>
    </rPh>
    <rPh sb="3" eb="5">
      <t>ツゴウ</t>
    </rPh>
    <rPh sb="6" eb="7">
      <t>ヨ</t>
    </rPh>
    <rPh sb="8" eb="10">
      <t>ジカン</t>
    </rPh>
    <rPh sb="11" eb="12">
      <t>ハタラ</t>
    </rPh>
    <phoneticPr fontId="23"/>
  </si>
  <si>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3"/>
  </si>
  <si>
    <t>嘱託</t>
    <rPh sb="0" eb="2">
      <t>ショクタク</t>
    </rPh>
    <phoneticPr fontId="3"/>
  </si>
  <si>
    <t>契約社員</t>
    <rPh sb="0" eb="2">
      <t>ケイヤク</t>
    </rPh>
    <rPh sb="2" eb="4">
      <t>シャイン</t>
    </rPh>
    <phoneticPr fontId="3"/>
  </si>
  <si>
    <t>パート・アルバイト</t>
    <phoneticPr fontId="3"/>
  </si>
  <si>
    <t>正規の職員・従業員</t>
    <rPh sb="0" eb="2">
      <t>セイキ</t>
    </rPh>
    <rPh sb="3" eb="5">
      <t>ショクイン</t>
    </rPh>
    <rPh sb="6" eb="9">
      <t>ジュウギョウイン</t>
    </rPh>
    <phoneticPr fontId="3"/>
  </si>
  <si>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3"/>
  </si>
  <si>
    <t>内職</t>
    <rPh sb="0" eb="2">
      <t>ナイショク</t>
    </rPh>
    <phoneticPr fontId="3"/>
  </si>
  <si>
    <t>自家営業の手伝い</t>
    <rPh sb="0" eb="2">
      <t>ジカ</t>
    </rPh>
    <rPh sb="2" eb="4">
      <t>エイギョウ</t>
    </rPh>
    <rPh sb="5" eb="7">
      <t>テツダ</t>
    </rPh>
    <phoneticPr fontId="3"/>
  </si>
  <si>
    <t>自営業主（雇い人なし）</t>
    <rPh sb="0" eb="3">
      <t>ジエイギョウ</t>
    </rPh>
    <rPh sb="3" eb="4">
      <t>シュ</t>
    </rPh>
    <rPh sb="5" eb="6">
      <t>ヤトイ</t>
    </rPh>
    <rPh sb="7" eb="8">
      <t>ニン</t>
    </rPh>
    <phoneticPr fontId="3"/>
  </si>
  <si>
    <t>自営業主（雇い人あり）</t>
    <rPh sb="0" eb="3">
      <t>ジエイギョウ</t>
    </rPh>
    <rPh sb="3" eb="4">
      <t>シュ</t>
    </rPh>
    <rPh sb="5" eb="6">
      <t>ヤトイ</t>
    </rPh>
    <rPh sb="7" eb="8">
      <t>ニン</t>
    </rPh>
    <phoneticPr fontId="3"/>
  </si>
  <si>
    <t>会社・団体等に雇われていた</t>
    <rPh sb="0" eb="2">
      <t>カイシャ</t>
    </rPh>
    <rPh sb="3" eb="5">
      <t>ダンタイ</t>
    </rPh>
    <rPh sb="5" eb="6">
      <t>トウ</t>
    </rPh>
    <rPh sb="7" eb="8">
      <t>ヤト</t>
    </rPh>
    <phoneticPr fontId="3"/>
  </si>
  <si>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25"/>
  </si>
  <si>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3"/>
  </si>
  <si>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</si>
  <si>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3"/>
  </si>
  <si>
    <t>昨年12月時点のこと</t>
    <rPh sb="0" eb="2">
      <t>サクネン</t>
    </rPh>
    <rPh sb="4" eb="5">
      <t>ガツ</t>
    </rPh>
    <rPh sb="5" eb="7">
      <t>ジテン</t>
    </rPh>
    <phoneticPr fontId="3"/>
  </si>
  <si>
    <t>その他（どこにも勤めていない）</t>
    <rPh sb="2" eb="3">
      <t>タ</t>
    </rPh>
    <rPh sb="8" eb="9">
      <t>ツト</t>
    </rPh>
    <phoneticPr fontId="3"/>
  </si>
  <si>
    <t>１１</t>
  </si>
  <si>
    <t>介護をしていた（どこにも勤めていない）</t>
    <rPh sb="0" eb="2">
      <t>カイゴ</t>
    </rPh>
    <rPh sb="12" eb="13">
      <t>ツト</t>
    </rPh>
    <phoneticPr fontId="3"/>
  </si>
  <si>
    <t>１０</t>
  </si>
  <si>
    <t>家事・育児をしていた（どこにも勤めていない）</t>
    <rPh sb="0" eb="2">
      <t>カジ</t>
    </rPh>
    <rPh sb="3" eb="5">
      <t>イクジ</t>
    </rPh>
    <rPh sb="15" eb="16">
      <t>ツト</t>
    </rPh>
    <phoneticPr fontId="3"/>
  </si>
  <si>
    <t>９</t>
  </si>
  <si>
    <t>通学をしていた（どこにも勤めていない）</t>
    <rPh sb="0" eb="2">
      <t>ツウガク</t>
    </rPh>
    <rPh sb="12" eb="13">
      <t>ツト</t>
    </rPh>
    <phoneticPr fontId="3"/>
  </si>
  <si>
    <t>８</t>
    <phoneticPr fontId="3"/>
  </si>
  <si>
    <t>仕事を探していた（開業準備を含む）</t>
    <phoneticPr fontId="3"/>
  </si>
  <si>
    <t>７</t>
    <phoneticPr fontId="3"/>
  </si>
  <si>
    <t>仕事を休んでいた（閑散期で仕事がなかった）</t>
    <rPh sb="0" eb="2">
      <t>シゴト</t>
    </rPh>
    <rPh sb="3" eb="4">
      <t>ヤス</t>
    </rPh>
    <rPh sb="9" eb="12">
      <t>カンサンキ</t>
    </rPh>
    <rPh sb="13" eb="15">
      <t>シゴト</t>
    </rPh>
    <phoneticPr fontId="3"/>
  </si>
  <si>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3"/>
  </si>
  <si>
    <t>少しも仕事をしなかった場合</t>
    <rPh sb="11" eb="13">
      <t>バアイ</t>
    </rPh>
    <phoneticPr fontId="3"/>
  </si>
  <si>
    <t>家事などのかたわらに仕事をしていた</t>
    <rPh sb="0" eb="2">
      <t>カジ</t>
    </rPh>
    <rPh sb="10" eb="12">
      <t>シゴト</t>
    </rPh>
    <phoneticPr fontId="3"/>
  </si>
  <si>
    <t>通学のかたわらに仕事をしていた</t>
    <rPh sb="0" eb="2">
      <t>ツウガク</t>
    </rPh>
    <rPh sb="8" eb="10">
      <t>シゴト</t>
    </rPh>
    <phoneticPr fontId="3"/>
  </si>
  <si>
    <t>おもに仕事をしていた（原則週5日未満の勤務）</t>
    <rPh sb="3" eb="5">
      <t>シゴト</t>
    </rPh>
    <rPh sb="11" eb="13">
      <t>ゲンソク</t>
    </rPh>
    <rPh sb="13" eb="14">
      <t>シュウ</t>
    </rPh>
    <rPh sb="15" eb="16">
      <t>ニチ</t>
    </rPh>
    <rPh sb="16" eb="18">
      <t>ミマン</t>
    </rPh>
    <rPh sb="19" eb="21">
      <t>キンム</t>
    </rPh>
    <phoneticPr fontId="3"/>
  </si>
  <si>
    <t>２</t>
    <phoneticPr fontId="3"/>
  </si>
  <si>
    <t>おもに仕事をしていた（原則週5日以上の勤務）</t>
    <rPh sb="3" eb="5">
      <t>シゴト</t>
    </rPh>
    <rPh sb="11" eb="13">
      <t>ゲンソク</t>
    </rPh>
    <rPh sb="13" eb="14">
      <t>シュウ</t>
    </rPh>
    <rPh sb="15" eb="16">
      <t>ニチ</t>
    </rPh>
    <rPh sb="16" eb="18">
      <t>イジョウ</t>
    </rPh>
    <rPh sb="19" eb="21">
      <t>キンム</t>
    </rPh>
    <phoneticPr fontId="3"/>
  </si>
  <si>
    <t>１</t>
    <phoneticPr fontId="3"/>
  </si>
  <si>
    <t>少しでも仕事をした場合</t>
    <rPh sb="9" eb="11">
      <t>バアイ</t>
    </rPh>
    <phoneticPr fontId="3"/>
  </si>
  <si>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25"/>
  </si>
  <si>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3"/>
  </si>
  <si>
    <t>仕事をしていなかった（どこにも勤めていない）</t>
    <rPh sb="0" eb="2">
      <t>シゴト</t>
    </rPh>
    <rPh sb="15" eb="16">
      <t>ツト</t>
    </rPh>
    <phoneticPr fontId="3"/>
  </si>
  <si>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3"/>
  </si>
  <si>
    <t>通学や家事などのかたわらに仕事をしていた</t>
    <rPh sb="0" eb="2">
      <t>ツウガク</t>
    </rPh>
    <rPh sb="3" eb="5">
      <t>カジ</t>
    </rPh>
    <rPh sb="13" eb="15">
      <t>シゴト</t>
    </rPh>
    <phoneticPr fontId="3"/>
  </si>
  <si>
    <t>おもに仕事をしていた（原則週5日未満の勤務）</t>
    <rPh sb="11" eb="13">
      <t>ゲンソク</t>
    </rPh>
    <rPh sb="13" eb="14">
      <t>シュウ</t>
    </rPh>
    <rPh sb="15" eb="16">
      <t>ニチ</t>
    </rPh>
    <rPh sb="16" eb="18">
      <t>ミマン</t>
    </rPh>
    <rPh sb="19" eb="21">
      <t>キンム</t>
    </rPh>
    <phoneticPr fontId="3"/>
  </si>
  <si>
    <t>おもに仕事をしていた（原則週5日以上の勤務）</t>
    <rPh sb="11" eb="13">
      <t>ゲンソク</t>
    </rPh>
    <rPh sb="13" eb="14">
      <t>シュウ</t>
    </rPh>
    <rPh sb="15" eb="16">
      <t>ニチ</t>
    </rPh>
    <rPh sb="16" eb="18">
      <t>イジョウ</t>
    </rPh>
    <rPh sb="19" eb="21">
      <t>キンム</t>
    </rPh>
    <phoneticPr fontId="3"/>
  </si>
  <si>
    <t>11月</t>
    <phoneticPr fontId="3"/>
  </si>
  <si>
    <t>表頭</t>
    <rPh sb="0" eb="2">
      <t>ヒョウトウ</t>
    </rPh>
    <phoneticPr fontId="3"/>
  </si>
  <si>
    <t>10月</t>
    <phoneticPr fontId="3"/>
  </si>
  <si>
    <t>9月</t>
    <phoneticPr fontId="3"/>
  </si>
  <si>
    <r>
      <t>（回答は</t>
    </r>
    <r>
      <rPr>
        <sz val="9"/>
        <color rgb="FFFF0000"/>
        <rFont val="メイリオ"/>
        <family val="3"/>
        <charset val="128"/>
      </rPr>
      <t>タテの列ごと</t>
    </r>
    <r>
      <rPr>
        <sz val="9"/>
        <color theme="1"/>
        <rFont val="メイリオ"/>
        <family val="3"/>
        <charset val="128"/>
      </rPr>
      <t>に1つずつ）</t>
    </r>
    <phoneticPr fontId="3"/>
  </si>
  <si>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3"/>
  </si>
  <si>
    <t>8月</t>
    <phoneticPr fontId="3"/>
  </si>
  <si>
    <t>7月</t>
    <phoneticPr fontId="3"/>
  </si>
  <si>
    <t>6月</t>
    <rPh sb="1" eb="2">
      <t>ガツ</t>
    </rPh>
    <phoneticPr fontId="3"/>
  </si>
  <si>
    <t>5月</t>
    <rPh sb="1" eb="2">
      <t>ガツ</t>
    </rPh>
    <phoneticPr fontId="3"/>
  </si>
  <si>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3"/>
  </si>
  <si>
    <t>4月</t>
  </si>
  <si>
    <t>3月</t>
  </si>
  <si>
    <t>2月</t>
  </si>
  <si>
    <t>1月</t>
    <rPh sb="1" eb="2">
      <t>ガツ</t>
    </rPh>
    <phoneticPr fontId="3"/>
  </si>
  <si>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3"/>
  </si>
  <si>
    <r>
      <t>■</t>
    </r>
    <r>
      <rPr>
        <sz val="9"/>
        <color rgb="FFFF0000"/>
        <rFont val="メイリオ"/>
        <family val="3"/>
        <charset val="128"/>
      </rPr>
      <t>昨年1年間（2016年1月～12月）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3"/>
  </si>
  <si>
    <t>孫</t>
    <rPh sb="0" eb="1">
      <t>マゴ</t>
    </rPh>
    <phoneticPr fontId="3"/>
  </si>
  <si>
    <t>子ども</t>
  </si>
  <si>
    <t>配偶者（事実婚を含む）</t>
    <phoneticPr fontId="3"/>
  </si>
  <si>
    <t>祖父または祖母</t>
  </si>
  <si>
    <t>兄弟姉妹</t>
  </si>
  <si>
    <t>母（義理の母を含む）</t>
  </si>
  <si>
    <t>父（義理の父を含む）</t>
  </si>
  <si>
    <t>2</t>
    <phoneticPr fontId="3"/>
  </si>
  <si>
    <t>自分自身</t>
    <rPh sb="0" eb="2">
      <t>ジブン</t>
    </rPh>
    <rPh sb="2" eb="4">
      <t>ジシン</t>
    </rPh>
    <phoneticPr fontId="3"/>
  </si>
  <si>
    <t>1</t>
    <phoneticPr fontId="3"/>
  </si>
  <si>
    <t>全員(ALL)</t>
    <phoneticPr fontId="3"/>
  </si>
  <si>
    <t>生計を同じくする人のなかで、主な稼ぎ手はどなたですか。</t>
    <rPh sb="0" eb="2">
      <t>セイケイ</t>
    </rPh>
    <rPh sb="3" eb="4">
      <t>オナ</t>
    </rPh>
    <rPh sb="8" eb="9">
      <t>ヒト</t>
    </rPh>
    <rPh sb="14" eb="15">
      <t>オモ</t>
    </rPh>
    <rPh sb="16" eb="17">
      <t>カセ</t>
    </rPh>
    <rPh sb="18" eb="19">
      <t>テ</t>
    </rPh>
    <phoneticPr fontId="23"/>
  </si>
  <si>
    <t>SA</t>
    <phoneticPr fontId="3"/>
  </si>
  <si>
    <t>友人・ルームメイト・同僚</t>
  </si>
  <si>
    <t>8</t>
    <phoneticPr fontId="3"/>
  </si>
  <si>
    <t>配偶者（事実婚を含む）</t>
    <rPh sb="4" eb="7">
      <t>ジジツコン</t>
    </rPh>
    <phoneticPr fontId="3"/>
  </si>
  <si>
    <t>１人暮らし</t>
  </si>
  <si>
    <r>
      <t>現在同居している人を、次の中から</t>
    </r>
    <r>
      <rPr>
        <sz val="9"/>
        <color rgb="FFFF0000"/>
        <rFont val="メイリオ"/>
        <family val="3"/>
        <charset val="128"/>
      </rPr>
      <t>すべて</t>
    </r>
    <r>
      <rPr>
        <sz val="9"/>
        <rFont val="メイリオ"/>
        <family val="3"/>
        <charset val="128"/>
      </rPr>
      <t>お選びください。</t>
    </r>
    <phoneticPr fontId="3"/>
  </si>
  <si>
    <t>その他　　具体的に：</t>
  </si>
  <si>
    <t>社宅・寮（借上げ社宅を含む）</t>
  </si>
  <si>
    <t>公営・公団・公社などの賃貸住宅</t>
  </si>
  <si>
    <t>民間の賃貸住宅</t>
    <phoneticPr fontId="3"/>
  </si>
  <si>
    <t>持ち家マンション</t>
  </si>
  <si>
    <t>持ち家一戸建て</t>
  </si>
  <si>
    <t>現在の住居形態は次のどれですか。</t>
    <rPh sb="0" eb="2">
      <t>ゲンザイ</t>
    </rPh>
    <rPh sb="5" eb="7">
      <t>ケイタイ</t>
    </rPh>
    <phoneticPr fontId="3"/>
  </si>
  <si>
    <r>
      <t>子どもの</t>
    </r>
    <r>
      <rPr>
        <sz val="9"/>
        <color rgb="FFFF0000"/>
        <rFont val="メイリオ"/>
        <family val="3"/>
        <charset val="128"/>
      </rPr>
      <t>人数</t>
    </r>
    <r>
      <rPr>
        <sz val="9"/>
        <rFont val="メイリオ"/>
        <family val="3"/>
        <charset val="128"/>
      </rPr>
      <t xml:space="preserve">は○○（Q11回答）
第一子○○（Q12（1）回答）
第二子○○（Q12（2）回答）
第三子○○（Q12（3）回答）
・・・
とお答えになりました。
間違いがなければ「次のページ」ボタンを押してください。
訂正がある場合は「戻る」ボタンを押して再度ご入力ください。 </t>
    </r>
    <rPh sb="0" eb="1">
      <t>コ</t>
    </rPh>
    <rPh sb="4" eb="6">
      <t>ニンズウ</t>
    </rPh>
    <rPh sb="13" eb="15">
      <t>カイトウ</t>
    </rPh>
    <rPh sb="17" eb="18">
      <t>ダイ</t>
    </rPh>
    <rPh sb="18" eb="20">
      <t>イッシ</t>
    </rPh>
    <rPh sb="29" eb="31">
      <t>カイトウ</t>
    </rPh>
    <rPh sb="33" eb="34">
      <t>ダイ</t>
    </rPh>
    <rPh sb="34" eb="36">
      <t>ニシ</t>
    </rPh>
    <rPh sb="50" eb="51">
      <t>３</t>
    </rPh>
    <rPh sb="71" eb="72">
      <t>コタ</t>
    </rPh>
    <phoneticPr fontId="3"/>
  </si>
  <si>
    <t>第十子（　　　　）歳</t>
    <rPh sb="0" eb="1">
      <t>ダイ</t>
    </rPh>
    <rPh sb="1" eb="2">
      <t>ジュウ</t>
    </rPh>
    <rPh sb="2" eb="3">
      <t>シ</t>
    </rPh>
    <rPh sb="9" eb="10">
      <t>サイ</t>
    </rPh>
    <phoneticPr fontId="3"/>
  </si>
  <si>
    <t>(10)</t>
  </si>
  <si>
    <t>第九子（　　　　）歳</t>
    <rPh sb="0" eb="1">
      <t>ダイ</t>
    </rPh>
    <rPh sb="1" eb="2">
      <t>キュウ</t>
    </rPh>
    <rPh sb="2" eb="3">
      <t>シ</t>
    </rPh>
    <rPh sb="9" eb="10">
      <t>サイ</t>
    </rPh>
    <phoneticPr fontId="3"/>
  </si>
  <si>
    <t>(9)</t>
  </si>
  <si>
    <t>第八子（　　　　）歳</t>
    <rPh sb="0" eb="1">
      <t>ダイ</t>
    </rPh>
    <rPh sb="1" eb="2">
      <t>ハチ</t>
    </rPh>
    <rPh sb="2" eb="3">
      <t>シ</t>
    </rPh>
    <rPh sb="9" eb="10">
      <t>サイ</t>
    </rPh>
    <phoneticPr fontId="3"/>
  </si>
  <si>
    <t>第七子（　　　　）歳</t>
    <rPh sb="0" eb="1">
      <t>ダイ</t>
    </rPh>
    <rPh sb="1" eb="2">
      <t>ナナ</t>
    </rPh>
    <rPh sb="2" eb="3">
      <t>シ</t>
    </rPh>
    <rPh sb="9" eb="10">
      <t>サイ</t>
    </rPh>
    <phoneticPr fontId="3"/>
  </si>
  <si>
    <t>第六子（　　　　）歳</t>
    <rPh sb="0" eb="1">
      <t>ダイ</t>
    </rPh>
    <rPh sb="1" eb="2">
      <t>ロク</t>
    </rPh>
    <rPh sb="2" eb="3">
      <t>シ</t>
    </rPh>
    <rPh sb="9" eb="10">
      <t>サイ</t>
    </rPh>
    <phoneticPr fontId="3"/>
  </si>
  <si>
    <t>第五子（　　　　）歳</t>
    <rPh sb="0" eb="1">
      <t>ダイ</t>
    </rPh>
    <rPh sb="2" eb="3">
      <t>コ</t>
    </rPh>
    <rPh sb="9" eb="10">
      <t>サイ</t>
    </rPh>
    <phoneticPr fontId="3"/>
  </si>
  <si>
    <t>第四子（　　　　）歳</t>
    <rPh sb="0" eb="1">
      <t>ダイ</t>
    </rPh>
    <rPh sb="1" eb="2">
      <t>ヨン</t>
    </rPh>
    <rPh sb="2" eb="3">
      <t>シ</t>
    </rPh>
    <rPh sb="9" eb="10">
      <t>サイ</t>
    </rPh>
    <phoneticPr fontId="3"/>
  </si>
  <si>
    <t>第三子（　　　　）歳</t>
    <rPh sb="0" eb="1">
      <t>ダイ</t>
    </rPh>
    <rPh sb="1" eb="2">
      <t>サン</t>
    </rPh>
    <rPh sb="2" eb="3">
      <t>シ</t>
    </rPh>
    <rPh sb="9" eb="10">
      <t>サイ</t>
    </rPh>
    <phoneticPr fontId="3"/>
  </si>
  <si>
    <t>第二子（　　　　）歳</t>
    <rPh sb="0" eb="1">
      <t>ダイ</t>
    </rPh>
    <rPh sb="1" eb="2">
      <t>ニ</t>
    </rPh>
    <rPh sb="2" eb="3">
      <t>シ</t>
    </rPh>
    <rPh sb="9" eb="10">
      <t>サイ</t>
    </rPh>
    <phoneticPr fontId="3"/>
  </si>
  <si>
    <t>第一子（　　　　）歳</t>
    <rPh sb="0" eb="1">
      <t>ダイ</t>
    </rPh>
    <rPh sb="1" eb="3">
      <t>イッシ</t>
    </rPh>
    <rPh sb="9" eb="10">
      <t>サイ</t>
    </rPh>
    <phoneticPr fontId="3"/>
  </si>
  <si>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3"/>
  </si>
  <si>
    <t>（　　　　）人</t>
    <rPh sb="6" eb="7">
      <t>ヒト</t>
    </rPh>
    <phoneticPr fontId="3"/>
  </si>
  <si>
    <r>
      <t>お子様の</t>
    </r>
    <r>
      <rPr>
        <sz val="9"/>
        <color rgb="FFFF0000"/>
        <rFont val="メイリオ"/>
        <family val="3"/>
        <charset val="128"/>
      </rPr>
      <t>人数</t>
    </r>
    <r>
      <rPr>
        <sz val="9"/>
        <rFont val="メイリオ"/>
        <family val="3"/>
        <charset val="128"/>
      </rPr>
      <t>をご記入ください。</t>
    </r>
    <phoneticPr fontId="3"/>
  </si>
  <si>
    <t>■「子どもがいる」とお答えの方におたずねします。</t>
  </si>
  <si>
    <t>いない</t>
  </si>
  <si>
    <t>いる</t>
  </si>
  <si>
    <t>お子様はいらっしゃいますか。</t>
  </si>
  <si>
    <t>配偶者はいない</t>
  </si>
  <si>
    <t>2</t>
    <phoneticPr fontId="25"/>
  </si>
  <si>
    <t>配偶者がいる</t>
  </si>
  <si>
    <t>1</t>
    <phoneticPr fontId="25"/>
  </si>
  <si>
    <t>現在、配偶者（事実婚を含む）の方がいらっしゃいますか。</t>
    <rPh sb="7" eb="10">
      <t>ジジツコン</t>
    </rPh>
    <rPh sb="11" eb="12">
      <t>フク</t>
    </rPh>
    <phoneticPr fontId="3"/>
  </si>
  <si>
    <t>■あなた自身やあなたのご家族についておたずねします。</t>
    <rPh sb="4" eb="6">
      <t>ジシン</t>
    </rPh>
    <rPh sb="12" eb="14">
      <t>カゾク</t>
    </rPh>
    <phoneticPr fontId="3"/>
  </si>
  <si>
    <t>家族の状況について</t>
    <rPh sb="0" eb="2">
      <t>カゾク</t>
    </rPh>
    <rPh sb="3" eb="5">
      <t>ジョウキョウ</t>
    </rPh>
    <phoneticPr fontId="3"/>
  </si>
  <si>
    <t>中退経験はない</t>
    <rPh sb="0" eb="2">
      <t>チュウタイ</t>
    </rPh>
    <rPh sb="2" eb="4">
      <t>ケイケン</t>
    </rPh>
    <phoneticPr fontId="3"/>
  </si>
  <si>
    <t>大学院博士課程中退</t>
    <rPh sb="0" eb="3">
      <t>ダイガクイン</t>
    </rPh>
    <rPh sb="3" eb="5">
      <t>ハカセ</t>
    </rPh>
    <rPh sb="5" eb="7">
      <t>カテイ</t>
    </rPh>
    <rPh sb="7" eb="9">
      <t>チュウタイ</t>
    </rPh>
    <phoneticPr fontId="3"/>
  </si>
  <si>
    <t>大学院修士課程中退</t>
    <rPh sb="3" eb="5">
      <t>シュウシ</t>
    </rPh>
    <rPh sb="5" eb="7">
      <t>カテイ</t>
    </rPh>
    <phoneticPr fontId="3"/>
  </si>
  <si>
    <t>大学中退</t>
  </si>
  <si>
    <t>高等工業専門学校中退</t>
  </si>
  <si>
    <t>短期大学中退</t>
  </si>
  <si>
    <t>専修各種学校（専門学校）中退</t>
    <phoneticPr fontId="3"/>
  </si>
  <si>
    <t>高等学校中退</t>
  </si>
  <si>
    <t>あなたは下記の学校を中退した経験がありますか。</t>
    <rPh sb="4" eb="6">
      <t>カキ</t>
    </rPh>
    <phoneticPr fontId="3"/>
  </si>
  <si>
    <t>Q5=15</t>
  </si>
  <si>
    <t>大学院博士課程３年目以上</t>
  </si>
  <si>
    <t>大学院博士課程２年目</t>
    <phoneticPr fontId="3"/>
  </si>
  <si>
    <t>大学院博士課程１年目</t>
  </si>
  <si>
    <t>Q5=14</t>
  </si>
  <si>
    <t>大学院修士課程２年目以上</t>
    <rPh sb="10" eb="12">
      <t>イジョウ</t>
    </rPh>
    <phoneticPr fontId="3"/>
  </si>
  <si>
    <t>大学院修士課程１年目</t>
  </si>
  <si>
    <t>Q5=13</t>
  </si>
  <si>
    <t>６年制大学６年</t>
  </si>
  <si>
    <t>６年制大学５年</t>
  </si>
  <si>
    <t>４年制（６年制）大学４年</t>
    <phoneticPr fontId="3"/>
  </si>
  <si>
    <t>４年制（６年制）大学３年</t>
  </si>
  <si>
    <t>４年制（６年制）大学２年</t>
  </si>
  <si>
    <t>４年制（６年制）大学１年</t>
  </si>
  <si>
    <t>Q5=11</t>
  </si>
  <si>
    <t>短期大学２年以上</t>
    <rPh sb="6" eb="8">
      <t>イジョウ</t>
    </rPh>
    <phoneticPr fontId="3"/>
  </si>
  <si>
    <t>短期大学１年</t>
  </si>
  <si>
    <t>Q5=10</t>
  </si>
  <si>
    <t>専修各種学校（専門学校）２年目以上</t>
    <rPh sb="15" eb="17">
      <t>イジョウ</t>
    </rPh>
    <phoneticPr fontId="3"/>
  </si>
  <si>
    <t>専修各種学校（専門学校）１年目</t>
    <phoneticPr fontId="3"/>
  </si>
  <si>
    <t>Q5=12</t>
  </si>
  <si>
    <t>高等工業専門学校５年</t>
    <phoneticPr fontId="3"/>
  </si>
  <si>
    <t>高等工業専門学校４年</t>
    <phoneticPr fontId="3"/>
  </si>
  <si>
    <t>Q5=9,12</t>
  </si>
  <si>
    <t>高等学校３年（高等工業専門学校３年）</t>
    <phoneticPr fontId="3"/>
  </si>
  <si>
    <t>高等学校２年（高等工業専門学校２年）</t>
    <phoneticPr fontId="3"/>
  </si>
  <si>
    <t>高等学校１年（高等工業専門学校１年）</t>
    <phoneticPr fontId="3"/>
  </si>
  <si>
    <t>現在の学年を教えてください。</t>
    <rPh sb="0" eb="2">
      <t>ゲンザイ</t>
    </rPh>
    <rPh sb="3" eb="5">
      <t>ガクネン</t>
    </rPh>
    <rPh sb="6" eb="7">
      <t>オシ</t>
    </rPh>
    <phoneticPr fontId="3"/>
  </si>
  <si>
    <t>福祉</t>
    <rPh sb="0" eb="2">
      <t>フクシ</t>
    </rPh>
    <phoneticPr fontId="25"/>
  </si>
  <si>
    <t>芸術（音楽、美術）</t>
    <rPh sb="0" eb="2">
      <t>ゲイジュツ</t>
    </rPh>
    <rPh sb="3" eb="5">
      <t>オンガク</t>
    </rPh>
    <rPh sb="6" eb="8">
      <t>ビジュツ</t>
    </rPh>
    <phoneticPr fontId="25"/>
  </si>
  <si>
    <t>建築</t>
    <rPh sb="0" eb="2">
      <t>ケンチク</t>
    </rPh>
    <phoneticPr fontId="25"/>
  </si>
  <si>
    <t>医学、薬学</t>
    <rPh sb="0" eb="2">
      <t>イガク</t>
    </rPh>
    <rPh sb="3" eb="5">
      <t>ヤクガク</t>
    </rPh>
    <phoneticPr fontId="25"/>
  </si>
  <si>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25"/>
  </si>
  <si>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25"/>
  </si>
  <si>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25"/>
  </si>
  <si>
    <t>※最終卒業校についてお答えください。</t>
    <phoneticPr fontId="3"/>
  </si>
  <si>
    <t>あなたが卒業された学部（研究科）は次のどれですか。</t>
    <rPh sb="4" eb="6">
      <t>ソツギョウ</t>
    </rPh>
    <rPh sb="9" eb="11">
      <t>ガクブ</t>
    </rPh>
    <rPh sb="12" eb="15">
      <t>ケンキュウカ</t>
    </rPh>
    <rPh sb="17" eb="18">
      <t>ツギ</t>
    </rPh>
    <phoneticPr fontId="3"/>
  </si>
  <si>
    <t>大学院博士課程</t>
    <rPh sb="0" eb="3">
      <t>ダイガクイン</t>
    </rPh>
    <rPh sb="3" eb="5">
      <t>ハカセ</t>
    </rPh>
    <rPh sb="5" eb="7">
      <t>カテイ</t>
    </rPh>
    <phoneticPr fontId="3"/>
  </si>
  <si>
    <t>大学院修士課程</t>
    <rPh sb="0" eb="3">
      <t>ダイガクイン</t>
    </rPh>
    <rPh sb="3" eb="5">
      <t>シュウシ</t>
    </rPh>
    <rPh sb="5" eb="7">
      <t>カテイ</t>
    </rPh>
    <phoneticPr fontId="25"/>
  </si>
  <si>
    <t>大学</t>
    <rPh sb="0" eb="2">
      <t>ダイガク</t>
    </rPh>
    <phoneticPr fontId="25"/>
  </si>
  <si>
    <t>高等工業専門学校</t>
    <rPh sb="0" eb="2">
      <t>コウトウ</t>
    </rPh>
    <rPh sb="2" eb="4">
      <t>コウギョウ</t>
    </rPh>
    <rPh sb="4" eb="6">
      <t>センモン</t>
    </rPh>
    <rPh sb="6" eb="8">
      <t>ガッコウ</t>
    </rPh>
    <phoneticPr fontId="25"/>
  </si>
  <si>
    <t>短期大学</t>
    <rPh sb="0" eb="2">
      <t>タンキ</t>
    </rPh>
    <rPh sb="2" eb="4">
      <t>ダイガク</t>
    </rPh>
    <phoneticPr fontId="25"/>
  </si>
  <si>
    <t>専修各種学校（専門学校）</t>
    <rPh sb="0" eb="2">
      <t>センシュウ</t>
    </rPh>
    <rPh sb="2" eb="4">
      <t>カクシュ</t>
    </rPh>
    <rPh sb="4" eb="6">
      <t>ガッコウ</t>
    </rPh>
    <phoneticPr fontId="25"/>
  </si>
  <si>
    <t>高等学校</t>
    <rPh sb="0" eb="2">
      <t>コウトウ</t>
    </rPh>
    <rPh sb="2" eb="4">
      <t>ガッコウ</t>
    </rPh>
    <phoneticPr fontId="25"/>
  </si>
  <si>
    <t>在学中の方はこちら</t>
    <rPh sb="0" eb="3">
      <t>ザイガクチュウ</t>
    </rPh>
    <rPh sb="4" eb="5">
      <t>ホウ</t>
    </rPh>
    <phoneticPr fontId="3"/>
  </si>
  <si>
    <t>専修各種学校（専門学校）</t>
    <rPh sb="0" eb="2">
      <t>センシュウ</t>
    </rPh>
    <rPh sb="2" eb="4">
      <t>カクシュ</t>
    </rPh>
    <rPh sb="4" eb="6">
      <t>ガッコウ</t>
    </rPh>
    <rPh sb="7" eb="9">
      <t>センモン</t>
    </rPh>
    <rPh sb="9" eb="11">
      <t>ガッコウ</t>
    </rPh>
    <phoneticPr fontId="25"/>
  </si>
  <si>
    <t>小学校・中学校</t>
    <rPh sb="0" eb="3">
      <t>ショウガッコウ</t>
    </rPh>
    <rPh sb="4" eb="7">
      <t>チュウガッコウ</t>
    </rPh>
    <phoneticPr fontId="25"/>
  </si>
  <si>
    <t>卒業した方はこちら</t>
    <rPh sb="0" eb="2">
      <t>ソツギョウ</t>
    </rPh>
    <rPh sb="4" eb="5">
      <t>ホウ</t>
    </rPh>
    <phoneticPr fontId="3"/>
  </si>
  <si>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3"/>
  </si>
  <si>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3"/>
  </si>
  <si>
    <t>現在、どちらにお住まいですか。</t>
    <rPh sb="8" eb="9">
      <t>ス</t>
    </rPh>
    <phoneticPr fontId="25"/>
  </si>
  <si>
    <t>SAプルダウン</t>
    <phoneticPr fontId="3"/>
  </si>
  <si>
    <t>西暦（　　　　　）年　（　　　　　）月　生まれ</t>
    <rPh sb="0" eb="2">
      <t>セイレキ</t>
    </rPh>
    <rPh sb="9" eb="10">
      <t>ネン</t>
    </rPh>
    <rPh sb="20" eb="21">
      <t>ウ</t>
    </rPh>
    <phoneticPr fontId="3"/>
  </si>
  <si>
    <t>あなたの誕生年月をお答えください。</t>
    <phoneticPr fontId="3"/>
  </si>
  <si>
    <t>（　　　　　）歳</t>
    <rPh sb="7" eb="8">
      <t>サイ</t>
    </rPh>
    <phoneticPr fontId="3"/>
  </si>
  <si>
    <t>あなたの年齢をお答えください。</t>
    <rPh sb="4" eb="6">
      <t>ネンレイ</t>
    </rPh>
    <phoneticPr fontId="3"/>
  </si>
  <si>
    <t>女性</t>
  </si>
  <si>
    <t>男性</t>
  </si>
  <si>
    <t>あなたの性別をお答えください。</t>
  </si>
  <si>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3"/>
  </si>
  <si>
    <t>表示条件
（回答対象）</t>
    <rPh sb="0" eb="2">
      <t>ヒョウジ</t>
    </rPh>
    <rPh sb="2" eb="4">
      <t>ジョウケン</t>
    </rPh>
    <rPh sb="6" eb="8">
      <t>カイトウ</t>
    </rPh>
    <rPh sb="8" eb="10">
      <t>タイショウ</t>
    </rPh>
    <phoneticPr fontId="3"/>
  </si>
  <si>
    <t>質問文／コメント／選択肢／小見出し</t>
    <rPh sb="0" eb="3">
      <t>シツモンブン</t>
    </rPh>
    <rPh sb="9" eb="11">
      <t>センタク</t>
    </rPh>
    <rPh sb="11" eb="12">
      <t>アシ</t>
    </rPh>
    <rPh sb="13" eb="16">
      <t>コミダ</t>
    </rPh>
    <phoneticPr fontId="7"/>
  </si>
  <si>
    <t>選択肢番号</t>
    <rPh sb="0" eb="3">
      <t>センタクシ</t>
    </rPh>
    <rPh sb="3" eb="5">
      <t>バンゴウ</t>
    </rPh>
    <phoneticPr fontId="3"/>
  </si>
  <si>
    <t>質問番号</t>
    <rPh sb="0" eb="4">
      <t>シツモンバンゴウ</t>
    </rPh>
    <phoneticPr fontId="3"/>
  </si>
  <si>
    <t>回答
形式</t>
    <rPh sb="0" eb="2">
      <t>カイトウ</t>
    </rPh>
    <rPh sb="3" eb="5">
      <t>ケイシキ</t>
    </rPh>
    <phoneticPr fontId="7"/>
  </si>
  <si>
    <t>業種コード</t>
    <rPh sb="0" eb="2">
      <t>ギョウシュ</t>
    </rPh>
    <phoneticPr fontId="38"/>
  </si>
  <si>
    <t>G01</t>
    <phoneticPr fontId="7"/>
  </si>
  <si>
    <t>農林漁業</t>
    <rPh sb="0" eb="2">
      <t>ノウリン</t>
    </rPh>
    <rPh sb="2" eb="4">
      <t>ギョギョウ</t>
    </rPh>
    <phoneticPr fontId="7"/>
  </si>
  <si>
    <t>卸売・小売業</t>
    <phoneticPr fontId="38"/>
  </si>
  <si>
    <t>G02</t>
    <phoneticPr fontId="7"/>
  </si>
  <si>
    <t>鉱業</t>
  </si>
  <si>
    <t>G37</t>
    <phoneticPr fontId="7"/>
  </si>
  <si>
    <t>卸売業</t>
    <phoneticPr fontId="7"/>
  </si>
  <si>
    <t>建 設 業</t>
    <phoneticPr fontId="7"/>
  </si>
  <si>
    <t>G38</t>
    <phoneticPr fontId="7"/>
  </si>
  <si>
    <t>百貨店、ディスカウントストア</t>
    <phoneticPr fontId="7"/>
  </si>
  <si>
    <t>G03</t>
    <phoneticPr fontId="7"/>
  </si>
  <si>
    <t>総合工事業</t>
  </si>
  <si>
    <t>G39</t>
    <phoneticPr fontId="7"/>
  </si>
  <si>
    <t>織物・衣服・身の回り品小売業</t>
  </si>
  <si>
    <t>G04</t>
    <phoneticPr fontId="7"/>
  </si>
  <si>
    <t>職別工事業（大工、とび、左官、石工など）</t>
    <rPh sb="6" eb="8">
      <t>ダイク</t>
    </rPh>
    <rPh sb="12" eb="14">
      <t>サカン</t>
    </rPh>
    <rPh sb="15" eb="17">
      <t>イシク</t>
    </rPh>
    <phoneticPr fontId="7"/>
  </si>
  <si>
    <t>飲食料品小売業</t>
  </si>
  <si>
    <t>G05</t>
    <phoneticPr fontId="7"/>
  </si>
  <si>
    <t>設備工事業</t>
  </si>
  <si>
    <t>G40</t>
    <phoneticPr fontId="7"/>
  </si>
  <si>
    <t>スーパー・ストア</t>
    <phoneticPr fontId="38"/>
  </si>
  <si>
    <t>製 造 業</t>
    <phoneticPr fontId="7"/>
  </si>
  <si>
    <t>G41</t>
    <phoneticPr fontId="7"/>
  </si>
  <si>
    <t>コンビニエンスストア</t>
    <phoneticPr fontId="38"/>
  </si>
  <si>
    <t>G06</t>
    <phoneticPr fontId="7"/>
  </si>
  <si>
    <t>食料品製造業</t>
  </si>
  <si>
    <t>G42</t>
    <phoneticPr fontId="7"/>
  </si>
  <si>
    <t>その他の飲食料品小売業</t>
    <rPh sb="0" eb="3">
      <t>ソノタ</t>
    </rPh>
    <phoneticPr fontId="7"/>
  </si>
  <si>
    <t>G07</t>
    <phoneticPr fontId="7"/>
  </si>
  <si>
    <t>繊維工業、衣服・繊維製品製造業</t>
    <rPh sb="5" eb="7">
      <t>イフク</t>
    </rPh>
    <rPh sb="8" eb="10">
      <t>センイ</t>
    </rPh>
    <rPh sb="10" eb="12">
      <t>セイヒン</t>
    </rPh>
    <rPh sb="12" eb="15">
      <t>セイゾウギョウ</t>
    </rPh>
    <phoneticPr fontId="7"/>
  </si>
  <si>
    <t>G43</t>
    <phoneticPr fontId="7"/>
  </si>
  <si>
    <t>その他の小売業</t>
  </si>
  <si>
    <t>G08</t>
    <phoneticPr fontId="7"/>
  </si>
  <si>
    <t>木材・木製品、家具、紙・パルプ</t>
    <rPh sb="7" eb="9">
      <t>カグ</t>
    </rPh>
    <rPh sb="10" eb="11">
      <t>カミ</t>
    </rPh>
    <phoneticPr fontId="7"/>
  </si>
  <si>
    <t>金融・保険業</t>
  </si>
  <si>
    <t>G09</t>
    <phoneticPr fontId="7"/>
  </si>
  <si>
    <t>印刷・同関連業</t>
    <phoneticPr fontId="38"/>
  </si>
  <si>
    <t>G44</t>
    <phoneticPr fontId="7"/>
  </si>
  <si>
    <t>銀行・信託業</t>
  </si>
  <si>
    <t>G10</t>
    <phoneticPr fontId="7"/>
  </si>
  <si>
    <t>化学工業、石油・石炭製品、ﾌﾟﾗｽﾁｯｸ製品製造業</t>
    <rPh sb="5" eb="7">
      <t>セキユ</t>
    </rPh>
    <rPh sb="8" eb="10">
      <t>セキタン</t>
    </rPh>
    <rPh sb="10" eb="12">
      <t>セイヒン</t>
    </rPh>
    <phoneticPr fontId="7"/>
  </si>
  <si>
    <t>G45</t>
    <phoneticPr fontId="7"/>
  </si>
  <si>
    <t>信金、信用組合業</t>
    <rPh sb="0" eb="2">
      <t>シンキン</t>
    </rPh>
    <rPh sb="3" eb="5">
      <t>シンヨウ</t>
    </rPh>
    <rPh sb="5" eb="7">
      <t>クミアイ</t>
    </rPh>
    <rPh sb="7" eb="8">
      <t>ギョウ</t>
    </rPh>
    <phoneticPr fontId="7"/>
  </si>
  <si>
    <t>G11</t>
    <phoneticPr fontId="7"/>
  </si>
  <si>
    <t>ゴム、革、窯業・土石製品製造業</t>
    <rPh sb="3" eb="4">
      <t>カワ</t>
    </rPh>
    <rPh sb="5" eb="7">
      <t>ヨウギョウ</t>
    </rPh>
    <rPh sb="8" eb="10">
      <t>ドセキ</t>
    </rPh>
    <phoneticPr fontId="7"/>
  </si>
  <si>
    <t>G46</t>
    <phoneticPr fontId="7"/>
  </si>
  <si>
    <t>貸金業、投資業等非預金信用機関</t>
    <phoneticPr fontId="38"/>
  </si>
  <si>
    <t>G12</t>
    <phoneticPr fontId="7"/>
  </si>
  <si>
    <t>鉄鋼業</t>
  </si>
  <si>
    <t>G47</t>
    <phoneticPr fontId="7"/>
  </si>
  <si>
    <t>証券業、商品先物取引業</t>
  </si>
  <si>
    <t>G13</t>
    <phoneticPr fontId="7"/>
  </si>
  <si>
    <t>非鉄金属製造業</t>
  </si>
  <si>
    <t>G48</t>
    <phoneticPr fontId="7"/>
  </si>
  <si>
    <t>保険業</t>
  </si>
  <si>
    <t>G14</t>
    <phoneticPr fontId="7"/>
  </si>
  <si>
    <t>金属製品製造業</t>
  </si>
  <si>
    <t>G49</t>
    <phoneticPr fontId="7"/>
  </si>
  <si>
    <t>その他金融</t>
    <rPh sb="0" eb="3">
      <t>ソノタ</t>
    </rPh>
    <rPh sb="3" eb="5">
      <t>キンユウ</t>
    </rPh>
    <phoneticPr fontId="7"/>
  </si>
  <si>
    <t>G15</t>
    <phoneticPr fontId="7"/>
  </si>
  <si>
    <t>一般機械器具製造業</t>
  </si>
  <si>
    <t>G50</t>
    <phoneticPr fontId="7"/>
  </si>
  <si>
    <t>不動産業</t>
  </si>
  <si>
    <t>電気機械器具製造業</t>
  </si>
  <si>
    <t>飲食店、宿泊業</t>
    <rPh sb="0" eb="2">
      <t>インショク</t>
    </rPh>
    <rPh sb="2" eb="3">
      <t>テン</t>
    </rPh>
    <rPh sb="4" eb="6">
      <t>シュクハク</t>
    </rPh>
    <rPh sb="6" eb="7">
      <t>ギョウ</t>
    </rPh>
    <phoneticPr fontId="38"/>
  </si>
  <si>
    <t>G16</t>
    <phoneticPr fontId="7"/>
  </si>
  <si>
    <t>総合電機</t>
  </si>
  <si>
    <t>G51</t>
    <phoneticPr fontId="7"/>
  </si>
  <si>
    <t>飲食店</t>
    <rPh sb="0" eb="3">
      <t>インショクテン</t>
    </rPh>
    <phoneticPr fontId="7"/>
  </si>
  <si>
    <t>G17</t>
    <phoneticPr fontId="7"/>
  </si>
  <si>
    <t>重電・産業用電気機器</t>
  </si>
  <si>
    <t>G52</t>
    <phoneticPr fontId="7"/>
  </si>
  <si>
    <t>旅館、ホテル、レジャー</t>
    <rPh sb="0" eb="2">
      <t>リョカン</t>
    </rPh>
    <phoneticPr fontId="7"/>
  </si>
  <si>
    <t>G18</t>
    <phoneticPr fontId="7"/>
  </si>
  <si>
    <t>ｺﾝﾋﾟｭｰﾀ･通信機器･OA機器関連</t>
  </si>
  <si>
    <t>医療・福祉</t>
    <rPh sb="0" eb="2">
      <t>イリョウ</t>
    </rPh>
    <rPh sb="3" eb="5">
      <t>フクシ</t>
    </rPh>
    <phoneticPr fontId="38"/>
  </si>
  <si>
    <t>G19</t>
    <phoneticPr fontId="7"/>
  </si>
  <si>
    <t>家電・AV機器</t>
  </si>
  <si>
    <t>G53</t>
    <phoneticPr fontId="7"/>
  </si>
  <si>
    <t>医療業（病院、歯科診療所など）</t>
    <rPh sb="4" eb="6">
      <t>ビョウイン</t>
    </rPh>
    <rPh sb="7" eb="9">
      <t>シカ</t>
    </rPh>
    <rPh sb="9" eb="12">
      <t>シンリョウジョ</t>
    </rPh>
    <phoneticPr fontId="7"/>
  </si>
  <si>
    <t>G20</t>
    <phoneticPr fontId="7"/>
  </si>
  <si>
    <t>ｹﾞｰﾑ･ｱﾐｭｰｽﾞﾒﾝﾄ機器</t>
  </si>
  <si>
    <t>G54</t>
    <phoneticPr fontId="7"/>
  </si>
  <si>
    <t>社会保険、社会福祉</t>
    <phoneticPr fontId="7"/>
  </si>
  <si>
    <t>G21</t>
    <phoneticPr fontId="7"/>
  </si>
  <si>
    <t>半導体・電子・電気部品</t>
  </si>
  <si>
    <t>（保育所、託児所、訪問介護など）</t>
  </si>
  <si>
    <t>G22</t>
    <phoneticPr fontId="7"/>
  </si>
  <si>
    <t>その他の電気機械器具製造業</t>
  </si>
  <si>
    <t>教育・学習支援</t>
    <rPh sb="0" eb="2">
      <t>キョウイク</t>
    </rPh>
    <rPh sb="3" eb="5">
      <t>ガクシュウ</t>
    </rPh>
    <rPh sb="5" eb="7">
      <t>シエン</t>
    </rPh>
    <phoneticPr fontId="38"/>
  </si>
  <si>
    <t>G23</t>
    <phoneticPr fontId="7"/>
  </si>
  <si>
    <t>自動車・鉄道・航空機等製造、同部品製造</t>
    <rPh sb="11" eb="13">
      <t>セイゾウ</t>
    </rPh>
    <phoneticPr fontId="7"/>
  </si>
  <si>
    <t>G55</t>
    <phoneticPr fontId="7"/>
  </si>
  <si>
    <t>教育（小・中・高等学校、短大、大学、</t>
    <rPh sb="3" eb="4">
      <t>ショウ</t>
    </rPh>
    <rPh sb="5" eb="6">
      <t>チュウ</t>
    </rPh>
    <rPh sb="7" eb="9">
      <t>コウトウ</t>
    </rPh>
    <rPh sb="9" eb="11">
      <t>ガッコウ</t>
    </rPh>
    <rPh sb="12" eb="14">
      <t>タンダイ</t>
    </rPh>
    <rPh sb="15" eb="17">
      <t>ダイガク</t>
    </rPh>
    <phoneticPr fontId="7"/>
  </si>
  <si>
    <t>G24</t>
    <phoneticPr fontId="7"/>
  </si>
  <si>
    <t>精密機械器具製造業</t>
  </si>
  <si>
    <t>専修学校、各種学校、その他教育機関）</t>
    <phoneticPr fontId="7"/>
  </si>
  <si>
    <t>G25</t>
    <phoneticPr fontId="7"/>
  </si>
  <si>
    <t>その他の製造業</t>
  </si>
  <si>
    <t>G56</t>
    <phoneticPr fontId="38"/>
  </si>
  <si>
    <t>郵便局（郵便事業のみ）</t>
    <rPh sb="0" eb="3">
      <t>ユウビンキョク</t>
    </rPh>
    <rPh sb="4" eb="6">
      <t>ユウビン</t>
    </rPh>
    <rPh sb="6" eb="8">
      <t>ジギョウ</t>
    </rPh>
    <phoneticPr fontId="38"/>
  </si>
  <si>
    <t>G26</t>
    <phoneticPr fontId="7"/>
  </si>
  <si>
    <t>電気・ガス・熱供給・水道業</t>
  </si>
  <si>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38"/>
  </si>
  <si>
    <t>情報通信業</t>
    <rPh sb="0" eb="2">
      <t>ジョウホウ</t>
    </rPh>
    <rPh sb="2" eb="5">
      <t>ツウシンギョウ</t>
    </rPh>
    <phoneticPr fontId="38"/>
  </si>
  <si>
    <t>サービス業</t>
  </si>
  <si>
    <t>G27</t>
    <phoneticPr fontId="38"/>
  </si>
  <si>
    <t>放送業</t>
    <rPh sb="0" eb="2">
      <t>ホウソウ</t>
    </rPh>
    <rPh sb="2" eb="3">
      <t>ギョウ</t>
    </rPh>
    <phoneticPr fontId="38"/>
  </si>
  <si>
    <t>G57</t>
    <phoneticPr fontId="7"/>
  </si>
  <si>
    <t>理美容、エステ、クリーニング、浴場</t>
    <rPh sb="0" eb="3">
      <t>リビヨウ</t>
    </rPh>
    <rPh sb="15" eb="17">
      <t>ヨクジョウ</t>
    </rPh>
    <phoneticPr fontId="7"/>
  </si>
  <si>
    <t>G28</t>
    <phoneticPr fontId="38"/>
  </si>
  <si>
    <t>通信業（電気通信業、信書送達業など）</t>
    <rPh sb="4" eb="6">
      <t>デンキ</t>
    </rPh>
    <rPh sb="6" eb="8">
      <t>ツウシン</t>
    </rPh>
    <rPh sb="8" eb="9">
      <t>ギョウ</t>
    </rPh>
    <rPh sb="10" eb="12">
      <t>シンショ</t>
    </rPh>
    <rPh sb="12" eb="14">
      <t>ソウタツ</t>
    </rPh>
    <rPh sb="14" eb="15">
      <t>ギョウ</t>
    </rPh>
    <phoneticPr fontId="38"/>
  </si>
  <si>
    <t>G58</t>
    <phoneticPr fontId="7"/>
  </si>
  <si>
    <t>駐車場業</t>
  </si>
  <si>
    <t>G29</t>
    <phoneticPr fontId="7"/>
  </si>
  <si>
    <t>情報サービス・調査業</t>
    <phoneticPr fontId="7"/>
  </si>
  <si>
    <t>G59</t>
    <phoneticPr fontId="38"/>
  </si>
  <si>
    <t>その他の生活関連サービス業</t>
    <phoneticPr fontId="7"/>
  </si>
  <si>
    <t>（ｿﾌﾄｳｴｱ業、情報処理業、ｺﾝﾋﾟｭｰﾀ 修理など）</t>
    <phoneticPr fontId="7"/>
  </si>
  <si>
    <t>（家事サービス、写真、冠婚葬祭など）</t>
  </si>
  <si>
    <t>G30</t>
    <phoneticPr fontId="38"/>
  </si>
  <si>
    <t>インターネット付随サービス業</t>
    <rPh sb="7" eb="9">
      <t>フズイ</t>
    </rPh>
    <rPh sb="13" eb="14">
      <t>ギョウ</t>
    </rPh>
    <phoneticPr fontId="38"/>
  </si>
  <si>
    <t>G60</t>
    <phoneticPr fontId="38"/>
  </si>
  <si>
    <t>自動車整備業</t>
  </si>
  <si>
    <t>G31</t>
    <phoneticPr fontId="38"/>
  </si>
  <si>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38"/>
  </si>
  <si>
    <t>G61</t>
    <phoneticPr fontId="38"/>
  </si>
  <si>
    <t>物品賃貸業</t>
    <phoneticPr fontId="7"/>
  </si>
  <si>
    <t>　　　　　　　ﾚｺｰﾄﾞ・ﾗｼﾞｵ番組制作業、新聞業、出版業）</t>
    <phoneticPr fontId="38"/>
  </si>
  <si>
    <t>（ﾋﾞﾃﾞｵ、事務機器・自動車のﾚﾝﾀﾙ･ﾘｰｽ など）</t>
    <phoneticPr fontId="7"/>
  </si>
  <si>
    <t>運輸業</t>
    <rPh sb="0" eb="2">
      <t>ウンユ</t>
    </rPh>
    <rPh sb="2" eb="3">
      <t>ギョウ</t>
    </rPh>
    <phoneticPr fontId="7"/>
  </si>
  <si>
    <t>G62</t>
    <phoneticPr fontId="38"/>
  </si>
  <si>
    <t>広告代理業</t>
    <rPh sb="0" eb="2">
      <t>コウコク</t>
    </rPh>
    <rPh sb="2" eb="4">
      <t>ダイリ</t>
    </rPh>
    <rPh sb="4" eb="5">
      <t>ギョウ</t>
    </rPh>
    <phoneticPr fontId="7"/>
  </si>
  <si>
    <t>G32</t>
    <phoneticPr fontId="7"/>
  </si>
  <si>
    <t>鉄道、道路旅客運送業</t>
    <rPh sb="7" eb="9">
      <t>ウンソウ</t>
    </rPh>
    <rPh sb="9" eb="10">
      <t>ギョウ</t>
    </rPh>
    <phoneticPr fontId="7"/>
  </si>
  <si>
    <t>G63</t>
    <phoneticPr fontId="38"/>
  </si>
  <si>
    <t>専門サービス業（法律事務所、税務事務所、デザイン業、</t>
    <phoneticPr fontId="7"/>
  </si>
  <si>
    <t>G33</t>
    <phoneticPr fontId="7"/>
  </si>
  <si>
    <t>道路貨物運送業</t>
  </si>
  <si>
    <t>広告制作業、コンサルタントなど）</t>
  </si>
  <si>
    <t>G34</t>
    <phoneticPr fontId="38"/>
  </si>
  <si>
    <t>倉庫業</t>
  </si>
  <si>
    <t>G64</t>
    <phoneticPr fontId="38"/>
  </si>
  <si>
    <t>その他の事業サービス業</t>
    <phoneticPr fontId="7"/>
  </si>
  <si>
    <t>G35</t>
    <phoneticPr fontId="38"/>
  </si>
  <si>
    <t>旅行業および運輸に付帯するサービス業</t>
    <rPh sb="0" eb="3">
      <t>リョコウギョウ</t>
    </rPh>
    <rPh sb="6" eb="8">
      <t>ウンユ</t>
    </rPh>
    <rPh sb="9" eb="11">
      <t>フタイ</t>
    </rPh>
    <rPh sb="13" eb="18">
      <t>サービスギョウ</t>
    </rPh>
    <phoneticPr fontId="7"/>
  </si>
  <si>
    <t>（消毒、ﾋﾞﾙﾒﾝﾃﾅﾝｽ、職業紹介、清掃事業）</t>
    <phoneticPr fontId="7"/>
  </si>
  <si>
    <t>G36</t>
    <phoneticPr fontId="38"/>
  </si>
  <si>
    <t>その他の運輸業</t>
    <rPh sb="0" eb="3">
      <t>ソノタ</t>
    </rPh>
    <rPh sb="4" eb="6">
      <t>ウンユ</t>
    </rPh>
    <rPh sb="6" eb="7">
      <t>ギョウ</t>
    </rPh>
    <phoneticPr fontId="7"/>
  </si>
  <si>
    <t>G65</t>
    <phoneticPr fontId="38"/>
  </si>
  <si>
    <t>その他のサービス業（機械等修理業、共同組合、</t>
    <rPh sb="10" eb="12">
      <t>キカイ</t>
    </rPh>
    <rPh sb="12" eb="13">
      <t>トウ</t>
    </rPh>
    <rPh sb="13" eb="16">
      <t>シュウリギョウ</t>
    </rPh>
    <rPh sb="17" eb="19">
      <t>キョウドウ</t>
    </rPh>
    <rPh sb="19" eb="21">
      <t>クミアイ</t>
    </rPh>
    <phoneticPr fontId="7"/>
  </si>
  <si>
    <t>廃棄物処理業、学術研究機関、宗教、経済団体など）</t>
    <rPh sb="11" eb="13">
      <t>キカン</t>
    </rPh>
    <phoneticPr fontId="38"/>
  </si>
  <si>
    <t>G66</t>
    <phoneticPr fontId="7"/>
  </si>
  <si>
    <t>公務</t>
  </si>
  <si>
    <t>G67</t>
    <phoneticPr fontId="7"/>
  </si>
  <si>
    <t>他に分類されないもの</t>
  </si>
  <si>
    <t>職種コード（１）</t>
    <rPh sb="0" eb="2">
      <t>ショクシュ</t>
    </rPh>
    <phoneticPr fontId="7"/>
  </si>
  <si>
    <t>サービス職</t>
    <rPh sb="4" eb="5">
      <t>ショクギョウ</t>
    </rPh>
    <phoneticPr fontId="7"/>
  </si>
  <si>
    <t>事務・営業・販売職</t>
    <rPh sb="0" eb="2">
      <t>ジム</t>
    </rPh>
    <rPh sb="3" eb="5">
      <t>エイギョウ</t>
    </rPh>
    <rPh sb="6" eb="8">
      <t>ハンバイ</t>
    </rPh>
    <rPh sb="8" eb="9">
      <t>ショク</t>
    </rPh>
    <phoneticPr fontId="7"/>
  </si>
  <si>
    <t>家政婦（夫）、ホームヘルパーなどのサービス職業</t>
    <rPh sb="0" eb="3">
      <t>カセイフ</t>
    </rPh>
    <rPh sb="4" eb="5">
      <t>オット</t>
    </rPh>
    <rPh sb="21" eb="23">
      <t>ショクギョウ</t>
    </rPh>
    <phoneticPr fontId="3"/>
  </si>
  <si>
    <t>一般事務職</t>
    <rPh sb="0" eb="2">
      <t>イッパン</t>
    </rPh>
    <rPh sb="2" eb="5">
      <t>ジムショク</t>
    </rPh>
    <phoneticPr fontId="7"/>
  </si>
  <si>
    <t>001</t>
    <phoneticPr fontId="7"/>
  </si>
  <si>
    <t>家政婦（夫）、ホームヘルパーなど</t>
    <rPh sb="0" eb="3">
      <t>カセイフ</t>
    </rPh>
    <rPh sb="4" eb="5">
      <t>オット</t>
    </rPh>
    <phoneticPr fontId="3"/>
  </si>
  <si>
    <t>049</t>
    <phoneticPr fontId="7"/>
  </si>
  <si>
    <t>総務</t>
  </si>
  <si>
    <t>生活衛生サービス職業</t>
    <rPh sb="0" eb="2">
      <t>セイカツ</t>
    </rPh>
    <rPh sb="2" eb="4">
      <t>エイセイ</t>
    </rPh>
    <rPh sb="8" eb="10">
      <t>ショクギョウ</t>
    </rPh>
    <phoneticPr fontId="7"/>
  </si>
  <si>
    <t>050</t>
  </si>
  <si>
    <t>人事</t>
  </si>
  <si>
    <t>002</t>
    <phoneticPr fontId="7"/>
  </si>
  <si>
    <t>理容師</t>
    <phoneticPr fontId="3"/>
  </si>
  <si>
    <t>051</t>
  </si>
  <si>
    <t>労務</t>
  </si>
  <si>
    <t>003</t>
    <phoneticPr fontId="7"/>
  </si>
  <si>
    <t>美容師</t>
    <phoneticPr fontId="3"/>
  </si>
  <si>
    <t>052</t>
  </si>
  <si>
    <t>法務</t>
  </si>
  <si>
    <t>004</t>
  </si>
  <si>
    <t>エステティシャン</t>
  </si>
  <si>
    <t>053</t>
  </si>
  <si>
    <t>広報</t>
  </si>
  <si>
    <t>005</t>
  </si>
  <si>
    <t>その他生活衛生サービス職業従事者</t>
  </si>
  <si>
    <t>054</t>
  </si>
  <si>
    <t>経営企画</t>
  </si>
  <si>
    <t>飲食物調理職業</t>
    <rPh sb="0" eb="3">
      <t>インショクブツ</t>
    </rPh>
    <rPh sb="3" eb="5">
      <t>チョウリ</t>
    </rPh>
    <rPh sb="5" eb="7">
      <t>ショクギョウ</t>
    </rPh>
    <phoneticPr fontId="7"/>
  </si>
  <si>
    <t>055</t>
  </si>
  <si>
    <t>営業事務</t>
  </si>
  <si>
    <t>006</t>
    <phoneticPr fontId="7"/>
  </si>
  <si>
    <t>和食調理師、すし職人</t>
  </si>
  <si>
    <t>056</t>
  </si>
  <si>
    <t>管理事務</t>
  </si>
  <si>
    <t>007</t>
  </si>
  <si>
    <t>洋食調理師</t>
  </si>
  <si>
    <t>057</t>
  </si>
  <si>
    <t>国際業務</t>
  </si>
  <si>
    <t>008</t>
  </si>
  <si>
    <t>中華料理調理師</t>
  </si>
  <si>
    <t>058</t>
  </si>
  <si>
    <t>貿易事務</t>
  </si>
  <si>
    <t>009</t>
  </si>
  <si>
    <t>その他調理職、バーテンダー</t>
    <phoneticPr fontId="7"/>
  </si>
  <si>
    <t>059</t>
  </si>
  <si>
    <t>業務</t>
  </si>
  <si>
    <t>接客・給仕職業　</t>
    <rPh sb="0" eb="2">
      <t>セッキャク</t>
    </rPh>
    <rPh sb="3" eb="5">
      <t>キュウジ</t>
    </rPh>
    <rPh sb="5" eb="7">
      <t>ショクギョウ</t>
    </rPh>
    <phoneticPr fontId="7"/>
  </si>
  <si>
    <t>060</t>
  </si>
  <si>
    <t>在庫管理</t>
  </si>
  <si>
    <t>010</t>
    <phoneticPr fontId="7"/>
  </si>
  <si>
    <t>ウエイター・ウエイトレス</t>
  </si>
  <si>
    <t>061</t>
  </si>
  <si>
    <t>商品管理</t>
  </si>
  <si>
    <t>011</t>
  </si>
  <si>
    <t>ホールスタッフ（パチンコ・遊技場）</t>
    <rPh sb="14" eb="15">
      <t>ギジュツ</t>
    </rPh>
    <phoneticPr fontId="7"/>
  </si>
  <si>
    <t>062</t>
  </si>
  <si>
    <t>仕入</t>
  </si>
  <si>
    <t>012</t>
  </si>
  <si>
    <t>宿泊施設接客</t>
  </si>
  <si>
    <t>063</t>
  </si>
  <si>
    <t>購買・資材</t>
  </si>
  <si>
    <t>013</t>
  </si>
  <si>
    <t>添乗員・ツアーコンダクター</t>
  </si>
  <si>
    <t>064</t>
  </si>
  <si>
    <t>医療事務</t>
  </si>
  <si>
    <t>014</t>
  </si>
  <si>
    <t>その他接客・給仕職業</t>
  </si>
  <si>
    <t>065</t>
  </si>
  <si>
    <t>秘書</t>
  </si>
  <si>
    <t>施設管理サービス</t>
    <phoneticPr fontId="7"/>
  </si>
  <si>
    <t>066</t>
  </si>
  <si>
    <t>受付</t>
  </si>
  <si>
    <t>015</t>
    <phoneticPr fontId="7"/>
  </si>
  <si>
    <t>ビル・駐車場・マンション・ボイラー等管理</t>
    <rPh sb="17" eb="18">
      <t>トウ</t>
    </rPh>
    <rPh sb="18" eb="20">
      <t>カンリ</t>
    </rPh>
    <phoneticPr fontId="7"/>
  </si>
  <si>
    <t>067</t>
  </si>
  <si>
    <t>電話交換手</t>
  </si>
  <si>
    <t>その他のサービス職業従事者</t>
    <rPh sb="0" eb="3">
      <t>ソノタ</t>
    </rPh>
    <rPh sb="8" eb="10">
      <t>ショクギョウ</t>
    </rPh>
    <rPh sb="10" eb="13">
      <t>ジュウジシャ</t>
    </rPh>
    <phoneticPr fontId="7"/>
  </si>
  <si>
    <t>068</t>
  </si>
  <si>
    <t>手配業務</t>
  </si>
  <si>
    <t>016</t>
    <phoneticPr fontId="7"/>
  </si>
  <si>
    <t>自動車・バイク整備士</t>
    <rPh sb="0" eb="3">
      <t>ジドウシャ</t>
    </rPh>
    <rPh sb="7" eb="9">
      <t>セイビ</t>
    </rPh>
    <rPh sb="9" eb="10">
      <t>シ</t>
    </rPh>
    <phoneticPr fontId="7"/>
  </si>
  <si>
    <t>069</t>
  </si>
  <si>
    <t>スタッフコーディネーター</t>
  </si>
  <si>
    <t>017</t>
  </si>
  <si>
    <t>機械保守・メンテナンス</t>
    <rPh sb="0" eb="2">
      <t>キカイ</t>
    </rPh>
    <rPh sb="2" eb="4">
      <t>ホシュ</t>
    </rPh>
    <phoneticPr fontId="7"/>
  </si>
  <si>
    <t>070</t>
  </si>
  <si>
    <t>その他一般事務系職</t>
  </si>
  <si>
    <t>018</t>
  </si>
  <si>
    <t>サービススタッフ（ガソリンスタンド）</t>
  </si>
  <si>
    <t>企画・販促系事務職</t>
    <rPh sb="0" eb="2">
      <t>キカク</t>
    </rPh>
    <rPh sb="3" eb="5">
      <t>ハンソク</t>
    </rPh>
    <rPh sb="5" eb="6">
      <t>ケイ</t>
    </rPh>
    <rPh sb="6" eb="8">
      <t>ジム</t>
    </rPh>
    <rPh sb="8" eb="9">
      <t>ショク</t>
    </rPh>
    <phoneticPr fontId="7"/>
  </si>
  <si>
    <t>019</t>
  </si>
  <si>
    <t>他に分類されないサービス職業従事者</t>
  </si>
  <si>
    <t>071</t>
    <phoneticPr fontId="7"/>
  </si>
  <si>
    <t>企画</t>
  </si>
  <si>
    <t>保安・警備職</t>
    <rPh sb="0" eb="2">
      <t>ホアン</t>
    </rPh>
    <rPh sb="3" eb="5">
      <t>ケイビ</t>
    </rPh>
    <rPh sb="5" eb="6">
      <t>ショク</t>
    </rPh>
    <phoneticPr fontId="7"/>
  </si>
  <si>
    <t>072</t>
  </si>
  <si>
    <t>販売促進</t>
  </si>
  <si>
    <t>020</t>
    <phoneticPr fontId="7"/>
  </si>
  <si>
    <t>自衛官、警察官</t>
    <phoneticPr fontId="7"/>
  </si>
  <si>
    <t>073</t>
  </si>
  <si>
    <t>マーケティング</t>
  </si>
  <si>
    <t>021</t>
    <phoneticPr fontId="7"/>
  </si>
  <si>
    <t>警備、守衛など</t>
    <phoneticPr fontId="3"/>
  </si>
  <si>
    <t>074</t>
  </si>
  <si>
    <t>宣伝</t>
  </si>
  <si>
    <t>農林漁業関連職</t>
    <rPh sb="0" eb="2">
      <t>ノウリン</t>
    </rPh>
    <rPh sb="2" eb="4">
      <t>ギョギョウ</t>
    </rPh>
    <rPh sb="4" eb="6">
      <t>カンレン</t>
    </rPh>
    <rPh sb="6" eb="7">
      <t>ショク</t>
    </rPh>
    <phoneticPr fontId="7"/>
  </si>
  <si>
    <t>075</t>
  </si>
  <si>
    <t>調査</t>
  </si>
  <si>
    <t>022</t>
    <phoneticPr fontId="7"/>
  </si>
  <si>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7"/>
  </si>
  <si>
    <t>076</t>
  </si>
  <si>
    <t>商品開発</t>
  </si>
  <si>
    <t xml:space="preserve">   林業・漁業作業者</t>
    <phoneticPr fontId="7"/>
  </si>
  <si>
    <t>077</t>
  </si>
  <si>
    <t>商品企画</t>
  </si>
  <si>
    <t>運輸・通信関連職</t>
    <rPh sb="0" eb="2">
      <t>ウンユ</t>
    </rPh>
    <rPh sb="3" eb="5">
      <t>ツウシン</t>
    </rPh>
    <rPh sb="5" eb="7">
      <t>カンレン</t>
    </rPh>
    <rPh sb="7" eb="8">
      <t>ショク</t>
    </rPh>
    <phoneticPr fontId="7"/>
  </si>
  <si>
    <t>078</t>
  </si>
  <si>
    <t>バイヤー</t>
  </si>
  <si>
    <t>ドライバー</t>
    <phoneticPr fontId="7"/>
  </si>
  <si>
    <t>079</t>
  </si>
  <si>
    <t>マーチャンダイザー</t>
  </si>
  <si>
    <t>023</t>
    <phoneticPr fontId="7"/>
  </si>
  <si>
    <t>ドライバー（バン、ワゴン）</t>
  </si>
  <si>
    <t>080</t>
  </si>
  <si>
    <t>店舗開発</t>
  </si>
  <si>
    <t>024</t>
  </si>
  <si>
    <t>ドライバー（トラック）</t>
  </si>
  <si>
    <t>081</t>
  </si>
  <si>
    <t>その他企画・販促系事務職</t>
    <rPh sb="9" eb="11">
      <t>ジム</t>
    </rPh>
    <phoneticPr fontId="7"/>
  </si>
  <si>
    <t>025</t>
  </si>
  <si>
    <t>ドライバー（バス）</t>
  </si>
  <si>
    <t>財務・会計・経理</t>
    <rPh sb="0" eb="2">
      <t>ザイム</t>
    </rPh>
    <rPh sb="3" eb="5">
      <t>カイケイ</t>
    </rPh>
    <rPh sb="6" eb="8">
      <t>ケイリ</t>
    </rPh>
    <phoneticPr fontId="7"/>
  </si>
  <si>
    <t>026</t>
  </si>
  <si>
    <t>ドライバー（２輪）</t>
  </si>
  <si>
    <t>082</t>
    <phoneticPr fontId="7"/>
  </si>
  <si>
    <t>財務、会計</t>
    <rPh sb="0" eb="2">
      <t>ザイム</t>
    </rPh>
    <rPh sb="3" eb="5">
      <t>カイケイ</t>
    </rPh>
    <phoneticPr fontId="7"/>
  </si>
  <si>
    <t>027</t>
  </si>
  <si>
    <t>ドライバー（タクシー・ハイヤー）</t>
  </si>
  <si>
    <t>083</t>
  </si>
  <si>
    <t>経理</t>
    <rPh sb="0" eb="2">
      <t>ケイリ</t>
    </rPh>
    <phoneticPr fontId="7"/>
  </si>
  <si>
    <t>その他の運輸・通信従事者</t>
    <rPh sb="0" eb="3">
      <t>ソノタ</t>
    </rPh>
    <rPh sb="4" eb="6">
      <t>ウンユ</t>
    </rPh>
    <rPh sb="7" eb="9">
      <t>ツウシン</t>
    </rPh>
    <rPh sb="9" eb="12">
      <t>ジュウジシャ</t>
    </rPh>
    <phoneticPr fontId="7"/>
  </si>
  <si>
    <t>営業従事者</t>
    <rPh sb="0" eb="2">
      <t>エイギョウ</t>
    </rPh>
    <rPh sb="2" eb="5">
      <t>ジュウジシャ</t>
    </rPh>
    <phoneticPr fontId="7"/>
  </si>
  <si>
    <t>028</t>
    <phoneticPr fontId="7"/>
  </si>
  <si>
    <t>鉄道運転従事者、電話交換手、</t>
    <phoneticPr fontId="7"/>
  </si>
  <si>
    <t>084</t>
    <phoneticPr fontId="7"/>
  </si>
  <si>
    <t>不動産営業</t>
    <rPh sb="0" eb="3">
      <t>フドウサン</t>
    </rPh>
    <rPh sb="3" eb="5">
      <t>エイギョウ</t>
    </rPh>
    <phoneticPr fontId="38"/>
  </si>
  <si>
    <t xml:space="preserve">       郵便配達など</t>
    <phoneticPr fontId="7"/>
  </si>
  <si>
    <t>085</t>
  </si>
  <si>
    <t>食品営業</t>
    <rPh sb="0" eb="2">
      <t>ショクヒン</t>
    </rPh>
    <rPh sb="2" eb="4">
      <t>エイギョウ</t>
    </rPh>
    <phoneticPr fontId="38"/>
  </si>
  <si>
    <t>生産工程・労務職</t>
    <rPh sb="0" eb="2">
      <t>セイサン</t>
    </rPh>
    <rPh sb="2" eb="4">
      <t>コウテイ</t>
    </rPh>
    <rPh sb="5" eb="7">
      <t>ロウム</t>
    </rPh>
    <rPh sb="7" eb="8">
      <t>ショク</t>
    </rPh>
    <phoneticPr fontId="7"/>
  </si>
  <si>
    <t>086</t>
  </si>
  <si>
    <t>医薬品営業</t>
    <rPh sb="0" eb="3">
      <t>イヤクヒン</t>
    </rPh>
    <rPh sb="3" eb="5">
      <t>エイギョウ</t>
    </rPh>
    <phoneticPr fontId="38"/>
  </si>
  <si>
    <t>製造・生産工程作業者</t>
    <rPh sb="0" eb="2">
      <t>セイゾウ</t>
    </rPh>
    <rPh sb="3" eb="5">
      <t>セイサン</t>
    </rPh>
    <rPh sb="5" eb="7">
      <t>コウテイ</t>
    </rPh>
    <rPh sb="7" eb="10">
      <t>サギョウシャ</t>
    </rPh>
    <phoneticPr fontId="7"/>
  </si>
  <si>
    <t>087</t>
  </si>
  <si>
    <t>化学品営業</t>
    <rPh sb="0" eb="3">
      <t>カガクヒン</t>
    </rPh>
    <rPh sb="3" eb="5">
      <t>エイギョウ</t>
    </rPh>
    <phoneticPr fontId="38"/>
  </si>
  <si>
    <t>029</t>
    <phoneticPr fontId="7"/>
  </si>
  <si>
    <t>金属の製造・生産工程・修理作業者</t>
    <rPh sb="3" eb="5">
      <t>セイゾウ</t>
    </rPh>
    <phoneticPr fontId="7"/>
  </si>
  <si>
    <t>088</t>
  </si>
  <si>
    <t>機械営業</t>
    <rPh sb="0" eb="2">
      <t>キカイ</t>
    </rPh>
    <rPh sb="2" eb="4">
      <t>エイギョウ</t>
    </rPh>
    <phoneticPr fontId="38"/>
  </si>
  <si>
    <t>030</t>
  </si>
  <si>
    <t>機械の製造・生産工程・修理作業者</t>
    <rPh sb="3" eb="5">
      <t>セイゾウ</t>
    </rPh>
    <phoneticPr fontId="7"/>
  </si>
  <si>
    <t>089</t>
  </si>
  <si>
    <t>電気・電子機器営業</t>
    <rPh sb="0" eb="2">
      <t>デンキ</t>
    </rPh>
    <rPh sb="3" eb="5">
      <t>デンシ</t>
    </rPh>
    <rPh sb="5" eb="7">
      <t>キキ</t>
    </rPh>
    <rPh sb="7" eb="9">
      <t>エイギョウ</t>
    </rPh>
    <phoneticPr fontId="38"/>
  </si>
  <si>
    <t>031</t>
  </si>
  <si>
    <t>電気の製造・生産工程・修理作業者</t>
    <rPh sb="3" eb="5">
      <t>セイゾウ</t>
    </rPh>
    <phoneticPr fontId="7"/>
  </si>
  <si>
    <t>090</t>
  </si>
  <si>
    <t>通信営業</t>
    <rPh sb="0" eb="2">
      <t>ツウシン</t>
    </rPh>
    <rPh sb="2" eb="4">
      <t>エイギョウ</t>
    </rPh>
    <phoneticPr fontId="38"/>
  </si>
  <si>
    <t>032</t>
  </si>
  <si>
    <t>自動車の製造・生産工程・修理作業者</t>
    <rPh sb="4" eb="6">
      <t>セイゾウ</t>
    </rPh>
    <phoneticPr fontId="7"/>
  </si>
  <si>
    <t>091</t>
  </si>
  <si>
    <t>システム営業</t>
    <rPh sb="4" eb="6">
      <t>エイギョウ</t>
    </rPh>
    <phoneticPr fontId="38"/>
  </si>
  <si>
    <t>033</t>
    <phoneticPr fontId="7"/>
  </si>
  <si>
    <t>食料品・日用品の製造・</t>
    <phoneticPr fontId="7"/>
  </si>
  <si>
    <t>092</t>
  </si>
  <si>
    <t>銀行営業</t>
    <rPh sb="0" eb="2">
      <t>ギンコウ</t>
    </rPh>
    <rPh sb="2" eb="4">
      <t>エイギョウ</t>
    </rPh>
    <phoneticPr fontId="38"/>
  </si>
  <si>
    <t xml:space="preserve">       生産工程作業者</t>
    <phoneticPr fontId="7"/>
  </si>
  <si>
    <t>093</t>
  </si>
  <si>
    <t>保険営業</t>
    <rPh sb="0" eb="2">
      <t>ホケン</t>
    </rPh>
    <rPh sb="2" eb="4">
      <t>エイギョウ</t>
    </rPh>
    <phoneticPr fontId="38"/>
  </si>
  <si>
    <t>034</t>
    <phoneticPr fontId="7"/>
  </si>
  <si>
    <t>建設作業者（土木作業員）</t>
    <rPh sb="0" eb="2">
      <t>ケンセツ</t>
    </rPh>
    <rPh sb="2" eb="4">
      <t>サギョウ</t>
    </rPh>
    <rPh sb="4" eb="5">
      <t>シャ</t>
    </rPh>
    <rPh sb="6" eb="8">
      <t>ドボク</t>
    </rPh>
    <rPh sb="8" eb="11">
      <t>サギョウイン</t>
    </rPh>
    <phoneticPr fontId="7"/>
  </si>
  <si>
    <t>094</t>
  </si>
  <si>
    <t>証券営業</t>
    <rPh sb="0" eb="2">
      <t>ショウケン</t>
    </rPh>
    <rPh sb="2" eb="4">
      <t>エイギョウ</t>
    </rPh>
    <phoneticPr fontId="38"/>
  </si>
  <si>
    <t>035</t>
  </si>
  <si>
    <t>建設作業者（建設作業員）</t>
    <rPh sb="0" eb="2">
      <t>ケンセツ</t>
    </rPh>
    <rPh sb="2" eb="4">
      <t>サギョウ</t>
    </rPh>
    <rPh sb="4" eb="5">
      <t>シャ</t>
    </rPh>
    <rPh sb="6" eb="8">
      <t>ケンセツ</t>
    </rPh>
    <rPh sb="8" eb="11">
      <t>サギョウイン</t>
    </rPh>
    <phoneticPr fontId="7"/>
  </si>
  <si>
    <t>095</t>
  </si>
  <si>
    <t>旅行営業</t>
    <rPh sb="0" eb="2">
      <t>リョコウ</t>
    </rPh>
    <rPh sb="2" eb="4">
      <t>エイギョウ</t>
    </rPh>
    <phoneticPr fontId="38"/>
  </si>
  <si>
    <t>036</t>
  </si>
  <si>
    <t>建設作業者（設備工事作業員）</t>
    <rPh sb="0" eb="2">
      <t>ケンセツ</t>
    </rPh>
    <rPh sb="2" eb="4">
      <t>サギョウ</t>
    </rPh>
    <rPh sb="4" eb="5">
      <t>シャ</t>
    </rPh>
    <rPh sb="6" eb="8">
      <t>セツビ</t>
    </rPh>
    <rPh sb="8" eb="10">
      <t>コウジ</t>
    </rPh>
    <rPh sb="10" eb="13">
      <t>サギョウイン</t>
    </rPh>
    <phoneticPr fontId="7"/>
  </si>
  <si>
    <t>096</t>
  </si>
  <si>
    <t>その他の営業</t>
    <rPh sb="2" eb="3">
      <t>タ</t>
    </rPh>
    <rPh sb="4" eb="6">
      <t>エイギョウ</t>
    </rPh>
    <phoneticPr fontId="38"/>
  </si>
  <si>
    <t>037</t>
  </si>
  <si>
    <t>その他の建設・土木・採掘作業者</t>
    <rPh sb="0" eb="3">
      <t>ソノタ</t>
    </rPh>
    <rPh sb="4" eb="6">
      <t>ケンセツ</t>
    </rPh>
    <rPh sb="7" eb="9">
      <t>ドボク</t>
    </rPh>
    <rPh sb="10" eb="12">
      <t>サイクツ</t>
    </rPh>
    <rPh sb="12" eb="15">
      <t>サギョウシャ</t>
    </rPh>
    <phoneticPr fontId="7"/>
  </si>
  <si>
    <t>OA機器オペレーター</t>
    <rPh sb="2" eb="4">
      <t>キキ</t>
    </rPh>
    <phoneticPr fontId="7"/>
  </si>
  <si>
    <t>その他の労務作業者</t>
    <rPh sb="0" eb="3">
      <t>ソノタ</t>
    </rPh>
    <rPh sb="4" eb="6">
      <t>ロウム</t>
    </rPh>
    <rPh sb="6" eb="9">
      <t>サギョウシャ</t>
    </rPh>
    <phoneticPr fontId="7"/>
  </si>
  <si>
    <t>097</t>
    <phoneticPr fontId="7"/>
  </si>
  <si>
    <t>キーパンチャー、パソコン、オペレーターなど</t>
    <phoneticPr fontId="7"/>
  </si>
  <si>
    <t>038</t>
    <phoneticPr fontId="7"/>
  </si>
  <si>
    <t>清掃</t>
    <phoneticPr fontId="3"/>
  </si>
  <si>
    <t>商品販売従事者</t>
    <rPh sb="0" eb="2">
      <t>ショウヒン</t>
    </rPh>
    <rPh sb="2" eb="4">
      <t>ハンバイ</t>
    </rPh>
    <rPh sb="4" eb="7">
      <t>ジュウジシャ</t>
    </rPh>
    <phoneticPr fontId="7"/>
  </si>
  <si>
    <t>039</t>
    <phoneticPr fontId="7"/>
  </si>
  <si>
    <t>配達、倉庫作業、その他</t>
    <phoneticPr fontId="3"/>
  </si>
  <si>
    <t>098</t>
    <phoneticPr fontId="7"/>
  </si>
  <si>
    <t>販売店員、ファッションアドバイザー</t>
    <rPh sb="0" eb="2">
      <t>ハンバイ</t>
    </rPh>
    <rPh sb="2" eb="4">
      <t>テンイン</t>
    </rPh>
    <phoneticPr fontId="7"/>
  </si>
  <si>
    <t>管理職</t>
    <rPh sb="0" eb="2">
      <t>カンリテキ</t>
    </rPh>
    <rPh sb="2" eb="3">
      <t>ショクギョウ</t>
    </rPh>
    <phoneticPr fontId="7"/>
  </si>
  <si>
    <t>099</t>
  </si>
  <si>
    <t>レジ</t>
    <phoneticPr fontId="7"/>
  </si>
  <si>
    <t>会社・団体等管理職</t>
    <rPh sb="0" eb="2">
      <t>カイシャ</t>
    </rPh>
    <rPh sb="3" eb="5">
      <t>ダンタイ</t>
    </rPh>
    <rPh sb="5" eb="6">
      <t>トウ</t>
    </rPh>
    <rPh sb="6" eb="9">
      <t>カンリショク</t>
    </rPh>
    <phoneticPr fontId="7"/>
  </si>
  <si>
    <t>100</t>
  </si>
  <si>
    <t>商品訪問販売従事者</t>
    <phoneticPr fontId="3"/>
  </si>
  <si>
    <t>040</t>
    <phoneticPr fontId="7"/>
  </si>
  <si>
    <t>管理職（技術系）</t>
  </si>
  <si>
    <t>仲介・代理・仲立ち</t>
    <rPh sb="0" eb="2">
      <t>チュウカイ</t>
    </rPh>
    <rPh sb="3" eb="5">
      <t>ダイリ</t>
    </rPh>
    <rPh sb="6" eb="8">
      <t>ナカダ</t>
    </rPh>
    <phoneticPr fontId="7"/>
  </si>
  <si>
    <t>041</t>
  </si>
  <si>
    <t>管理職（事務職）</t>
  </si>
  <si>
    <t>101</t>
    <phoneticPr fontId="7"/>
  </si>
  <si>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7"/>
  </si>
  <si>
    <t>042</t>
  </si>
  <si>
    <t>管理職（営業職）</t>
  </si>
  <si>
    <t>その他の事務従事者</t>
    <rPh sb="0" eb="3">
      <t>ソノタ</t>
    </rPh>
    <rPh sb="4" eb="6">
      <t>ジム</t>
    </rPh>
    <rPh sb="6" eb="9">
      <t>ジュウジシャ</t>
    </rPh>
    <phoneticPr fontId="7"/>
  </si>
  <si>
    <t>043</t>
  </si>
  <si>
    <t>管理職（専門職）</t>
  </si>
  <si>
    <t>102</t>
    <phoneticPr fontId="7"/>
  </si>
  <si>
    <t>044</t>
  </si>
  <si>
    <t>管理職（販売職）</t>
  </si>
  <si>
    <t>045</t>
  </si>
  <si>
    <t>管理職（サービス職）</t>
  </si>
  <si>
    <t>046</t>
  </si>
  <si>
    <t>スーパーバイザー</t>
  </si>
  <si>
    <t>047</t>
  </si>
  <si>
    <t>店長</t>
  </si>
  <si>
    <t>048</t>
    <phoneticPr fontId="3"/>
  </si>
  <si>
    <t>管理職（その他）</t>
  </si>
  <si>
    <t>職種コード（２）</t>
    <rPh sb="0" eb="2">
      <t>ショクシュ</t>
    </rPh>
    <phoneticPr fontId="7"/>
  </si>
  <si>
    <t>専門職 ・技術職</t>
    <rPh sb="2" eb="3">
      <t>ショク</t>
    </rPh>
    <phoneticPr fontId="7"/>
  </si>
  <si>
    <t>農林水産業・食品技術者</t>
  </si>
  <si>
    <t>その他の技術者</t>
  </si>
  <si>
    <t>103</t>
    <phoneticPr fontId="7"/>
  </si>
  <si>
    <t>研究開発（化学）</t>
  </si>
  <si>
    <t>172</t>
    <phoneticPr fontId="7"/>
  </si>
  <si>
    <t>その他研究開発</t>
  </si>
  <si>
    <t>104</t>
  </si>
  <si>
    <t>研究開発（バイオテクノロジー）</t>
  </si>
  <si>
    <t>173</t>
  </si>
  <si>
    <t>カスタマーエンジニア</t>
  </si>
  <si>
    <t>105</t>
  </si>
  <si>
    <t>農業技術者</t>
  </si>
  <si>
    <t>174</t>
  </si>
  <si>
    <t>サポートエンジニア（ハード）</t>
  </si>
  <si>
    <t>106</t>
  </si>
  <si>
    <t>畜産技術者</t>
  </si>
  <si>
    <t>175</t>
  </si>
  <si>
    <t>フィールドエンジニア</t>
  </si>
  <si>
    <t>107</t>
  </si>
  <si>
    <t>林業技術者</t>
  </si>
  <si>
    <t>176</t>
  </si>
  <si>
    <t>プロセスエンジニア</t>
  </si>
  <si>
    <t>108</t>
  </si>
  <si>
    <t>水産技術者</t>
  </si>
  <si>
    <t>177</t>
  </si>
  <si>
    <t>特許技術</t>
  </si>
  <si>
    <t>109</t>
  </si>
  <si>
    <t>食品技術者</t>
  </si>
  <si>
    <t>178</t>
  </si>
  <si>
    <t>工業デザイナー</t>
  </si>
  <si>
    <t>110</t>
  </si>
  <si>
    <t>その他の農林水産業・食品技術者</t>
  </si>
  <si>
    <t>179</t>
  </si>
  <si>
    <t>その他エンジニア</t>
  </si>
  <si>
    <t>機械・電気技術者</t>
  </si>
  <si>
    <t>医師、歯科医師、獣医師、薬剤師</t>
  </si>
  <si>
    <t>111</t>
    <phoneticPr fontId="7"/>
  </si>
  <si>
    <t>研究開発（電気・電子）</t>
  </si>
  <si>
    <t>180</t>
    <phoneticPr fontId="7"/>
  </si>
  <si>
    <t>薬剤師</t>
  </si>
  <si>
    <t>112</t>
  </si>
  <si>
    <t>研究開発（光関連技術）</t>
  </si>
  <si>
    <t>181</t>
    <phoneticPr fontId="7"/>
  </si>
  <si>
    <t>医師、歯科医師、獣医師</t>
  </si>
  <si>
    <t>113</t>
  </si>
  <si>
    <t>研究開発（通信技術）</t>
  </si>
  <si>
    <t>保健師、助産師、看護師</t>
    <rPh sb="0" eb="3">
      <t>ホケンシ</t>
    </rPh>
    <rPh sb="4" eb="7">
      <t>ジョサンシ</t>
    </rPh>
    <rPh sb="8" eb="11">
      <t>カンゴシ</t>
    </rPh>
    <phoneticPr fontId="3"/>
  </si>
  <si>
    <t>114</t>
  </si>
  <si>
    <t>研究開発（半導体）</t>
  </si>
  <si>
    <t>182</t>
    <phoneticPr fontId="7"/>
  </si>
  <si>
    <t>保健師・助産師</t>
    <rPh sb="0" eb="3">
      <t>ホケンシ</t>
    </rPh>
    <rPh sb="4" eb="7">
      <t>ジョサンシ</t>
    </rPh>
    <phoneticPr fontId="3"/>
  </si>
  <si>
    <t>115</t>
  </si>
  <si>
    <t>研究開発（機械）</t>
  </si>
  <si>
    <t>183</t>
    <phoneticPr fontId="7"/>
  </si>
  <si>
    <t>看護師（準看護師を含む）</t>
    <rPh sb="0" eb="3">
      <t>カンゴシ</t>
    </rPh>
    <rPh sb="4" eb="5">
      <t>ジュン</t>
    </rPh>
    <rPh sb="5" eb="8">
      <t>カンゴシ</t>
    </rPh>
    <rPh sb="9" eb="10">
      <t>フク</t>
    </rPh>
    <phoneticPr fontId="3"/>
  </si>
  <si>
    <t>116</t>
  </si>
  <si>
    <t>研究開発（メカトロニクス）</t>
  </si>
  <si>
    <t>医療技術者</t>
    <phoneticPr fontId="7"/>
  </si>
  <si>
    <t>117</t>
  </si>
  <si>
    <t>アナログ回路設計</t>
  </si>
  <si>
    <t>184</t>
    <phoneticPr fontId="7"/>
  </si>
  <si>
    <t>診療放射線技師、臨床検査技師、</t>
    <phoneticPr fontId="7"/>
  </si>
  <si>
    <t>118</t>
  </si>
  <si>
    <t>デジタル回路設計</t>
  </si>
  <si>
    <t>歯科技工士、理学療法士など</t>
  </si>
  <si>
    <t>119</t>
  </si>
  <si>
    <t>電気回路設計</t>
  </si>
  <si>
    <t>その他の保健医療専門職</t>
    <phoneticPr fontId="7"/>
  </si>
  <si>
    <t>120</t>
  </si>
  <si>
    <t>半導体開発設計</t>
  </si>
  <si>
    <t>185</t>
    <phoneticPr fontId="7"/>
  </si>
  <si>
    <t>栄養士</t>
    <phoneticPr fontId="7"/>
  </si>
  <si>
    <t>121</t>
  </si>
  <si>
    <t>機械設計</t>
  </si>
  <si>
    <t>186</t>
  </si>
  <si>
    <t>マッサージ</t>
    <phoneticPr fontId="7"/>
  </si>
  <si>
    <t>122</t>
  </si>
  <si>
    <t>メカトロ設計</t>
  </si>
  <si>
    <t>187</t>
  </si>
  <si>
    <t>カウンセラーなどその他医療専門職</t>
    <rPh sb="10" eb="11">
      <t>タ</t>
    </rPh>
    <rPh sb="11" eb="13">
      <t>イリョウ</t>
    </rPh>
    <rPh sb="13" eb="15">
      <t>センモン</t>
    </rPh>
    <rPh sb="15" eb="16">
      <t>ショク</t>
    </rPh>
    <phoneticPr fontId="7"/>
  </si>
  <si>
    <t>123</t>
  </si>
  <si>
    <t>電気通信技術者</t>
  </si>
  <si>
    <t>社会福祉専門職</t>
    <phoneticPr fontId="7"/>
  </si>
  <si>
    <t>124</t>
  </si>
  <si>
    <t>制御設計</t>
  </si>
  <si>
    <t>188</t>
    <phoneticPr fontId="7"/>
  </si>
  <si>
    <t>福祉相談指導専門員</t>
    <rPh sb="0" eb="2">
      <t>フクシ</t>
    </rPh>
    <rPh sb="2" eb="4">
      <t>ソウダン</t>
    </rPh>
    <rPh sb="4" eb="6">
      <t>シドウ</t>
    </rPh>
    <rPh sb="6" eb="9">
      <t>センモンイン</t>
    </rPh>
    <phoneticPr fontId="3"/>
  </si>
  <si>
    <t>125</t>
  </si>
  <si>
    <t>金型設計</t>
  </si>
  <si>
    <t>189</t>
  </si>
  <si>
    <t>保育士</t>
    <rPh sb="0" eb="3">
      <t>ホイクシ</t>
    </rPh>
    <phoneticPr fontId="3"/>
  </si>
  <si>
    <t>126</t>
  </si>
  <si>
    <t>その他電気・電子・機械設計関連職</t>
  </si>
  <si>
    <t>190</t>
  </si>
  <si>
    <t>介護士</t>
    <rPh sb="0" eb="2">
      <t>カイゴ</t>
    </rPh>
    <rPh sb="2" eb="3">
      <t>シ</t>
    </rPh>
    <phoneticPr fontId="3"/>
  </si>
  <si>
    <t>鉱工業技術者（機械・電気技術者を除く）</t>
  </si>
  <si>
    <t>法務関連専門職</t>
  </si>
  <si>
    <t>127</t>
    <phoneticPr fontId="7"/>
  </si>
  <si>
    <t>化学技術者</t>
  </si>
  <si>
    <t>191</t>
    <phoneticPr fontId="7"/>
  </si>
  <si>
    <t>弁護士、弁理士、司法書士など</t>
    <rPh sb="0" eb="3">
      <t>ベンゴシ</t>
    </rPh>
    <rPh sb="4" eb="7">
      <t>ベンリシ</t>
    </rPh>
    <rPh sb="8" eb="12">
      <t>シホウショシ</t>
    </rPh>
    <phoneticPr fontId="7"/>
  </si>
  <si>
    <t>128</t>
  </si>
  <si>
    <t>その他の鉱工業技術者</t>
  </si>
  <si>
    <t>経営関連専門職</t>
    <phoneticPr fontId="7"/>
  </si>
  <si>
    <t>建築・土木・測量技術者</t>
    <rPh sb="7" eb="8">
      <t>リョウ</t>
    </rPh>
    <phoneticPr fontId="7"/>
  </si>
  <si>
    <t>192</t>
    <phoneticPr fontId="7"/>
  </si>
  <si>
    <t>公認会計士、税理士など</t>
    <phoneticPr fontId="7"/>
  </si>
  <si>
    <t>129</t>
    <phoneticPr fontId="7"/>
  </si>
  <si>
    <t>技術開発（建築・土木・プラント・設備）</t>
  </si>
  <si>
    <t>文芸家、記者、編集者</t>
  </si>
  <si>
    <t>130</t>
  </si>
  <si>
    <t>建築設計</t>
  </si>
  <si>
    <t>193</t>
    <phoneticPr fontId="7"/>
  </si>
  <si>
    <t>文芸家、記者、編集者、校正者など</t>
    <rPh sb="0" eb="3">
      <t>ブンゲイカ</t>
    </rPh>
    <rPh sb="4" eb="6">
      <t>キシャ</t>
    </rPh>
    <rPh sb="7" eb="10">
      <t>ヘンシュウシャ</t>
    </rPh>
    <rPh sb="11" eb="13">
      <t>コウセイ</t>
    </rPh>
    <rPh sb="13" eb="14">
      <t>シャ</t>
    </rPh>
    <phoneticPr fontId="7"/>
  </si>
  <si>
    <t>131</t>
  </si>
  <si>
    <t>土木設計</t>
  </si>
  <si>
    <t>美術家、写真家、デザイナー</t>
    <rPh sb="0" eb="3">
      <t>ビジュツカ</t>
    </rPh>
    <rPh sb="4" eb="7">
      <t>シャシンカ</t>
    </rPh>
    <phoneticPr fontId="7"/>
  </si>
  <si>
    <t>132</t>
  </si>
  <si>
    <t>意匠設計</t>
  </si>
  <si>
    <t>194</t>
    <phoneticPr fontId="7"/>
  </si>
  <si>
    <t>キャラクター、CGデザイナー</t>
    <phoneticPr fontId="7"/>
  </si>
  <si>
    <t>133</t>
  </si>
  <si>
    <t>構造解析</t>
  </si>
  <si>
    <t>195</t>
  </si>
  <si>
    <t>グラフィックデザイナー・エディトリアルデザイナー</t>
    <phoneticPr fontId="7"/>
  </si>
  <si>
    <t>134</t>
  </si>
  <si>
    <t>プラント設計</t>
  </si>
  <si>
    <t>196</t>
  </si>
  <si>
    <t>ファッション関連デザイナー</t>
    <rPh sb="6" eb="8">
      <t>カンレン</t>
    </rPh>
    <phoneticPr fontId="7"/>
  </si>
  <si>
    <t>135</t>
  </si>
  <si>
    <t>空調設備設計</t>
  </si>
  <si>
    <t>197</t>
  </si>
  <si>
    <t>写真家</t>
    <rPh sb="0" eb="3">
      <t>シャシンカ</t>
    </rPh>
    <phoneticPr fontId="7"/>
  </si>
  <si>
    <t>136</t>
  </si>
  <si>
    <t>電気設備設計</t>
  </si>
  <si>
    <t>198</t>
  </si>
  <si>
    <t>その他美術家</t>
  </si>
  <si>
    <t>137</t>
  </si>
  <si>
    <t>ＣＡＤ設計</t>
  </si>
  <si>
    <t>コンサルタント</t>
  </si>
  <si>
    <t>138</t>
  </si>
  <si>
    <t>その他設計</t>
  </si>
  <si>
    <t>199</t>
    <phoneticPr fontId="7"/>
  </si>
  <si>
    <t>経営･会計コンサルタントなど</t>
    <rPh sb="0" eb="2">
      <t>ケイエイ</t>
    </rPh>
    <rPh sb="3" eb="5">
      <t>カイケイ</t>
    </rPh>
    <phoneticPr fontId="7"/>
  </si>
  <si>
    <t>139</t>
  </si>
  <si>
    <t>建築施工管理・現場監督・工事監理者</t>
  </si>
  <si>
    <t>金融関連専門職</t>
    <rPh sb="0" eb="2">
      <t>キンユウ</t>
    </rPh>
    <rPh sb="2" eb="4">
      <t>カンレン</t>
    </rPh>
    <rPh sb="4" eb="7">
      <t>センモンショク</t>
    </rPh>
    <phoneticPr fontId="7"/>
  </si>
  <si>
    <t>140</t>
  </si>
  <si>
    <t>土木施工管理・現場監督・工事監理者</t>
  </si>
  <si>
    <t>200</t>
    <phoneticPr fontId="7"/>
  </si>
  <si>
    <t>ディーラー</t>
  </si>
  <si>
    <t>141</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</si>
  <si>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7"/>
  </si>
  <si>
    <t>201</t>
  </si>
  <si>
    <t>ファンドマネージャー</t>
  </si>
  <si>
    <t>142</t>
  </si>
  <si>
    <t>その他の建築・土木・測量技術者</t>
  </si>
  <si>
    <t>202</t>
  </si>
  <si>
    <t>アクチュアリ</t>
  </si>
  <si>
    <t>ソフトウエア・インターネット関連技術者</t>
    <rPh sb="14" eb="16">
      <t>カンレン</t>
    </rPh>
    <phoneticPr fontId="7"/>
  </si>
  <si>
    <t>203</t>
  </si>
  <si>
    <t>ファイナンシャルプランナー</t>
  </si>
  <si>
    <t>143</t>
    <phoneticPr fontId="7"/>
  </si>
  <si>
    <t>研究開発（コンピュータ）</t>
    <phoneticPr fontId="7"/>
  </si>
  <si>
    <t>204</t>
  </si>
  <si>
    <t>証券アナリスト</t>
  </si>
  <si>
    <t>144</t>
  </si>
  <si>
    <t>開発職（ソフトウエア関連職）</t>
    <rPh sb="0" eb="3">
      <t>カイハツショク</t>
    </rPh>
    <rPh sb="10" eb="12">
      <t>カンレン</t>
    </rPh>
    <rPh sb="12" eb="13">
      <t>ショク</t>
    </rPh>
    <phoneticPr fontId="7"/>
  </si>
  <si>
    <t>205</t>
  </si>
  <si>
    <t>その他金融関連専門職</t>
  </si>
  <si>
    <t>145</t>
  </si>
  <si>
    <t>データベース系ＳＥ</t>
  </si>
  <si>
    <t>ゲーム関連専門職</t>
    <rPh sb="3" eb="5">
      <t>カンレン</t>
    </rPh>
    <rPh sb="5" eb="7">
      <t>センモン</t>
    </rPh>
    <rPh sb="7" eb="8">
      <t>ショク</t>
    </rPh>
    <phoneticPr fontId="7"/>
  </si>
  <si>
    <t>146</t>
  </si>
  <si>
    <t>制御系ＳＥ</t>
  </si>
  <si>
    <t>ゲームプロデューサー</t>
  </si>
  <si>
    <t>147</t>
  </si>
  <si>
    <t>ネットワークエンジニア</t>
    <phoneticPr fontId="7"/>
  </si>
  <si>
    <t>ゲームディレクター</t>
  </si>
  <si>
    <t>148</t>
  </si>
  <si>
    <t>プログラマ</t>
  </si>
  <si>
    <t>ゲームデザイナー</t>
    <phoneticPr fontId="7"/>
  </si>
  <si>
    <t>149</t>
  </si>
  <si>
    <t>ＣＧプログラマ</t>
  </si>
  <si>
    <t>ゲームプログラマ</t>
  </si>
  <si>
    <t>150</t>
  </si>
  <si>
    <t>サポートエンジニア（ソフト）</t>
  </si>
  <si>
    <t>その他ゲーム関連専門職</t>
    <rPh sb="0" eb="3">
      <t>ソノタ</t>
    </rPh>
    <rPh sb="6" eb="8">
      <t>カンレン</t>
    </rPh>
    <rPh sb="8" eb="10">
      <t>センモン</t>
    </rPh>
    <rPh sb="10" eb="11">
      <t>ショク</t>
    </rPh>
    <phoneticPr fontId="7"/>
  </si>
  <si>
    <t>151</t>
  </si>
  <si>
    <t>システムアナリスト</t>
  </si>
  <si>
    <t>広告・出版・マスコミ専門職</t>
    <rPh sb="0" eb="2">
      <t>コウコク</t>
    </rPh>
    <rPh sb="3" eb="5">
      <t>シュッパン</t>
    </rPh>
    <rPh sb="10" eb="13">
      <t>センモンショク</t>
    </rPh>
    <phoneticPr fontId="7"/>
  </si>
  <si>
    <t>152</t>
  </si>
  <si>
    <t>システムコンサルタント</t>
  </si>
  <si>
    <t>コピーライター</t>
  </si>
  <si>
    <t>153</t>
  </si>
  <si>
    <t>通信・ネットワークエンジニア</t>
    <rPh sb="0" eb="2">
      <t>ツウシン</t>
    </rPh>
    <phoneticPr fontId="7"/>
  </si>
  <si>
    <t>イラストレーター</t>
  </si>
  <si>
    <t>154</t>
  </si>
  <si>
    <t>画像処理</t>
  </si>
  <si>
    <t>広告・出版・マスコミプロデューサー・</t>
    <rPh sb="0" eb="2">
      <t>コウコク</t>
    </rPh>
    <rPh sb="3" eb="5">
      <t>シュッパン</t>
    </rPh>
    <phoneticPr fontId="7"/>
  </si>
  <si>
    <t>155</t>
  </si>
  <si>
    <t>ＣＡＤオペレーター</t>
  </si>
  <si>
    <t>ディレクター</t>
  </si>
  <si>
    <t>156</t>
  </si>
  <si>
    <t>WEB系プログラマ</t>
    <rPh sb="3" eb="4">
      <t>ケイ</t>
    </rPh>
    <phoneticPr fontId="7"/>
  </si>
  <si>
    <t>その他広告・出版・マスコミ専門職</t>
  </si>
  <si>
    <t>157</t>
  </si>
  <si>
    <t>WEB系アプリケーション開発</t>
    <rPh sb="3" eb="4">
      <t>ケイ</t>
    </rPh>
    <rPh sb="12" eb="14">
      <t>カイハツ</t>
    </rPh>
    <phoneticPr fontId="7"/>
  </si>
  <si>
    <t>印刷関連専門職</t>
    <rPh sb="0" eb="2">
      <t>インサツ</t>
    </rPh>
    <rPh sb="2" eb="4">
      <t>カンレン</t>
    </rPh>
    <rPh sb="4" eb="7">
      <t>センモンショク</t>
    </rPh>
    <phoneticPr fontId="7"/>
  </si>
  <si>
    <t>158</t>
  </si>
  <si>
    <t>サーバ管理エンジニア</t>
    <rPh sb="3" eb="5">
      <t>カンリ</t>
    </rPh>
    <phoneticPr fontId="7"/>
  </si>
  <si>
    <t>ＤＴＰオペレーター</t>
  </si>
  <si>
    <t>159</t>
  </si>
  <si>
    <t>ローカライゼーションエンジニア</t>
    <phoneticPr fontId="7"/>
  </si>
  <si>
    <t>印刷機オペレーター</t>
  </si>
  <si>
    <t>160</t>
  </si>
  <si>
    <t>ITコンサルタント</t>
    <phoneticPr fontId="7"/>
  </si>
  <si>
    <t>その他印刷関連専門職</t>
    <phoneticPr fontId="7"/>
  </si>
  <si>
    <t>161</t>
  </si>
  <si>
    <t>セキュリティ技術者</t>
    <rPh sb="6" eb="9">
      <t>ギジュツシャ</t>
    </rPh>
    <phoneticPr fontId="7"/>
  </si>
  <si>
    <t xml:space="preserve"> 　　　　　（製版、印刷技術、DTPオペレーター）</t>
    <phoneticPr fontId="7"/>
  </si>
  <si>
    <t>162</t>
  </si>
  <si>
    <t>ERPコンサルタント</t>
    <phoneticPr fontId="7"/>
  </si>
  <si>
    <t>ファッション・インテリア関連専門職</t>
    <rPh sb="12" eb="14">
      <t>カンレン</t>
    </rPh>
    <rPh sb="14" eb="16">
      <t>センモン</t>
    </rPh>
    <rPh sb="16" eb="17">
      <t>ショク</t>
    </rPh>
    <phoneticPr fontId="7"/>
  </si>
  <si>
    <t>163</t>
  </si>
  <si>
    <t>その他ソフトウエア関連技術職</t>
    <rPh sb="9" eb="11">
      <t>カンレン</t>
    </rPh>
    <rPh sb="11" eb="13">
      <t>ギジュツショク</t>
    </rPh>
    <rPh sb="13" eb="14">
      <t>ショク</t>
    </rPh>
    <phoneticPr fontId="7"/>
  </si>
  <si>
    <t>ファッション関連職（パタンナー、</t>
    <phoneticPr fontId="7"/>
  </si>
  <si>
    <t>インターネット関連専門職</t>
    <rPh sb="7" eb="9">
      <t>カンレン</t>
    </rPh>
    <rPh sb="9" eb="12">
      <t>センモンショク</t>
    </rPh>
    <phoneticPr fontId="7"/>
  </si>
  <si>
    <t xml:space="preserve"> 　　　スタイリスト、ソーイングスタッフなど）</t>
    <phoneticPr fontId="7"/>
  </si>
  <si>
    <t>164</t>
    <phoneticPr fontId="7"/>
  </si>
  <si>
    <t>ECコンサルタント</t>
    <phoneticPr fontId="7"/>
  </si>
  <si>
    <t>インテリア関連職</t>
  </si>
  <si>
    <t>165</t>
  </si>
  <si>
    <t>WEBマスター</t>
    <phoneticPr fontId="7"/>
  </si>
  <si>
    <t>その他の専門的・技術的職業</t>
    <rPh sb="0" eb="3">
      <t>ソノタ</t>
    </rPh>
    <rPh sb="4" eb="7">
      <t>センモンテキ</t>
    </rPh>
    <rPh sb="8" eb="10">
      <t>ギジュツ</t>
    </rPh>
    <rPh sb="10" eb="11">
      <t>テキ</t>
    </rPh>
    <rPh sb="11" eb="13">
      <t>ショクギョウ</t>
    </rPh>
    <phoneticPr fontId="7"/>
  </si>
  <si>
    <t>166</t>
  </si>
  <si>
    <t>WEBプロデューサー・ディレクター</t>
    <phoneticPr fontId="7"/>
  </si>
  <si>
    <t>教員（小中高）</t>
    <rPh sb="0" eb="2">
      <t>キョウイン</t>
    </rPh>
    <rPh sb="3" eb="6">
      <t>ショウチュウコウ</t>
    </rPh>
    <phoneticPr fontId="3"/>
  </si>
  <si>
    <t>167</t>
  </si>
  <si>
    <t>WEBデザイナー</t>
    <phoneticPr fontId="7"/>
  </si>
  <si>
    <t>塾講師</t>
    <rPh sb="0" eb="3">
      <t>ジュクコウシ</t>
    </rPh>
    <phoneticPr fontId="3"/>
  </si>
  <si>
    <t>168</t>
  </si>
  <si>
    <t>セキュリティコンサルタント</t>
    <phoneticPr fontId="7"/>
  </si>
  <si>
    <t>インストラクター</t>
    <phoneticPr fontId="3"/>
  </si>
  <si>
    <t>169</t>
  </si>
  <si>
    <t>WEBコンテンツ企画・制作</t>
    <rPh sb="8" eb="10">
      <t>キカク</t>
    </rPh>
    <rPh sb="11" eb="13">
      <t>セイサク</t>
    </rPh>
    <phoneticPr fontId="7"/>
  </si>
  <si>
    <t>通訳</t>
    <rPh sb="0" eb="2">
      <t>ツウヤク</t>
    </rPh>
    <phoneticPr fontId="3"/>
  </si>
  <si>
    <t>170</t>
  </si>
  <si>
    <r>
      <t>e</t>
    </r>
    <r>
      <rPr>
        <sz val="9"/>
        <rFont val="ＭＳ Ｐゴシック"/>
        <family val="3"/>
        <charset val="128"/>
      </rPr>
      <t>ビジネスﾌﾟﾛﾃﾞｭｰｻｰ・ｲﾝｷｭﾍﾞｰﾀｰ</t>
    </r>
    <phoneticPr fontId="7"/>
  </si>
  <si>
    <t>分類不能の職業</t>
  </si>
  <si>
    <t>171</t>
    <phoneticPr fontId="3"/>
  </si>
  <si>
    <t>その他のインターネット関連専門職</t>
    <rPh sb="0" eb="3">
      <t>ソノタ</t>
    </rPh>
    <rPh sb="11" eb="13">
      <t>カンレン</t>
    </rPh>
    <rPh sb="13" eb="15">
      <t>センモン</t>
    </rPh>
    <rPh sb="15" eb="16">
      <t>ショク</t>
    </rPh>
    <phoneticPr fontId="7"/>
  </si>
  <si>
    <t>224</t>
    <phoneticPr fontId="7"/>
  </si>
  <si>
    <t>JPSED2017本調査</t>
    <rPh sb="9" eb="12">
      <t>ホンチョウサ</t>
    </rPh>
    <phoneticPr fontId="3"/>
  </si>
  <si>
    <t>JPSED2016の問番号</t>
    <rPh sb="10" eb="11">
      <t>トイ</t>
    </rPh>
    <rPh sb="11" eb="13">
      <t>バンゴウ</t>
    </rPh>
    <phoneticPr fontId="3"/>
  </si>
  <si>
    <t>JPSED2017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</si>
</sst>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0"/>
    <numFmt numFmtId="177" formatCode="00"/>
    <numFmt numFmtId="178" formatCode="000"/>
  </numFmts>
  <fonts count="65">
    <font>
      <sz val="11"/>
      <color theme="1"/>
      <name val="ＭＳ Ｐゴシック"/>
      <family val="2"/>
      <charset val="128"/>
      <scheme val="minor"/>
    </font>
    <font>
      <sz val="11"/>
      <name val="ＭＳ Ｐゴシック"/>
      <family val="3"/>
      <charset val="128"/>
    </font>
    <font>
      <sz val="8"/>
      <name val="メイリオ"/>
      <family val="3"/>
      <charset val="128"/>
    </font>
    <font>
      <sz val="6"/>
      <name val="ＭＳ Ｐゴシック"/>
      <family val="2"/>
      <charset val="128"/>
      <scheme val="minor"/>
    </font>
    <font>
      <sz val="10"/>
      <name val="メイリオ"/>
      <family val="3"/>
      <charset val="128"/>
    </font>
    <font>
      <b/>
      <sz val="10"/>
      <name val="メイリオ"/>
      <family val="3"/>
      <charset val="128"/>
    </font>
    <font>
      <sz val="16"/>
      <color theme="0"/>
      <name val="メイリオ"/>
      <family val="3"/>
      <charset val="128"/>
    </font>
    <font>
      <sz val="6"/>
      <name val="ＭＳ Ｐゴシック"/>
      <family val="3"/>
      <charset val="128"/>
    </font>
    <font>
      <sz val="12"/>
      <name val="メイリオ"/>
      <family val="3"/>
      <charset val="128"/>
    </font>
    <font>
      <sz val="12"/>
      <color rgb="FFFF0000"/>
      <name val="メイリオ"/>
      <family val="3"/>
      <charset val="128"/>
    </font>
    <font>
      <sz val="8"/>
      <color rgb="FFFF0000"/>
      <name val="メイリオ"/>
      <family val="3"/>
      <charset val="128"/>
    </font>
    <font>
      <sz val="10"/>
      <color rgb="FFFF0000"/>
      <name val="メイリオ"/>
      <family val="3"/>
      <charset val="128"/>
    </font>
    <font>
      <b/>
      <sz val="10"/>
      <color rgb="FFFF0000"/>
      <name val="メイリオ"/>
      <family val="3"/>
      <charset val="128"/>
    </font>
    <font>
      <sz val="9"/>
      <name val="メイリオ"/>
      <family val="3"/>
      <charset val="128"/>
    </font>
    <font>
      <sz val="11"/>
      <name val="メイリオ"/>
      <family val="3"/>
      <charset val="128"/>
    </font>
    <font>
      <b/>
      <sz val="12"/>
      <name val="メイリオ"/>
      <family val="3"/>
      <charset val="128"/>
    </font>
    <font>
      <b/>
      <sz val="8"/>
      <name val="メイリオ"/>
      <family val="3"/>
      <charset val="128"/>
    </font>
    <font>
      <b/>
      <sz val="9"/>
      <name val="メイリオ"/>
      <family val="3"/>
      <charset val="128"/>
    </font>
    <font>
      <sz val="9"/>
      <color theme="1"/>
      <name val="メイリオ"/>
      <family val="3"/>
      <charset val="128"/>
    </font>
    <font>
      <sz val="14"/>
      <name val="メイリオ"/>
      <family val="3"/>
      <charset val="128"/>
    </font>
    <font>
      <b/>
      <sz val="14"/>
      <name val="メイリオ"/>
      <family val="3"/>
      <charset val="128"/>
    </font>
    <font>
      <b/>
      <sz val="16"/>
      <name val="メイリオ"/>
      <family val="3"/>
      <charset val="128"/>
    </font>
    <font>
      <sz val="9"/>
      <color rgb="FFFF0000"/>
      <name val="メイリオ"/>
      <family val="3"/>
      <charset val="128"/>
    </font>
    <font>
      <sz val="10.5"/>
      <color theme="1"/>
      <name val="メイリオ"/>
      <family val="3"/>
      <charset val="128"/>
    </font>
    <font>
      <b/>
      <sz val="9"/>
      <color rgb="FFFF0000"/>
      <name val="メイリオ"/>
      <family val="3"/>
      <charset val="128"/>
    </font>
    <font>
      <sz val="10.5"/>
      <name val="メイリオ"/>
      <family val="3"/>
      <charset val="128"/>
    </font>
    <font>
      <sz val="9"/>
      <color rgb="FF00B050"/>
      <name val="メイリオ"/>
      <family val="3"/>
      <charset val="128"/>
    </font>
    <font>
      <sz val="10"/>
      <color indexed="10"/>
      <name val="ＭＳ Ｐゴシック"/>
      <family val="3"/>
      <charset val="128"/>
    </font>
    <font>
      <sz val="9"/>
      <name val="ＭＳ Ｐゴシック"/>
      <family val="3"/>
      <charset val="128"/>
    </font>
    <font>
      <sz val="9"/>
      <color rgb="FFFF0000"/>
      <name val="ＭＳ Ｐゴシック"/>
      <family val="3"/>
      <charset val="128"/>
    </font>
    <font>
      <sz val="8"/>
      <color rgb="FF00B050"/>
      <name val="メイリオ"/>
      <family val="3"/>
      <charset val="128"/>
    </font>
    <font>
      <u/>
      <sz val="9"/>
      <name val="メイリオ"/>
      <family val="3"/>
      <charset val="128"/>
    </font>
    <font>
      <strike/>
      <sz val="9"/>
      <color rgb="FF00B050"/>
      <name val="メイリオ"/>
      <family val="3"/>
      <charset val="128"/>
    </font>
    <font>
      <sz val="9"/>
      <color indexed="10"/>
      <name val="メイリオ"/>
      <family val="3"/>
      <charset val="128"/>
    </font>
    <font>
      <b/>
      <sz val="9"/>
      <color theme="0"/>
      <name val="メイリオ"/>
      <family val="3"/>
      <charset val="128"/>
    </font>
    <font>
      <sz val="9"/>
      <name val="ＭＳ ゴシック"/>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9"/>
      <color theme="0"/>
      <name val="ＭＳ ゴシック"/>
      <family val="3"/>
      <charset val="128"/>
    </font>
    <font>
      <sz val="12"/>
      <name val="ＭＳ Ｐゴシック"/>
      <family val="3"/>
      <charset val="128"/>
    </font>
    <font>
      <sz val="10"/>
      <name val="ＭＳ Ｐゴシック"/>
      <family val="3"/>
      <charset val="128"/>
    </font>
    <font>
      <sz val="9"/>
      <color theme="0"/>
      <name val="ＭＳ Ｐゴシック"/>
      <family val="3"/>
      <charset val="128"/>
    </font>
    <font>
      <sz val="12"/>
      <color theme="0"/>
      <name val="ＭＳ Ｐゴシック"/>
      <family val="3"/>
      <charset val="128"/>
    </font>
    <font>
      <i/>
      <sz val="12"/>
      <color theme="0"/>
      <name val="ＭＳ Ｐゴシック"/>
      <family val="3"/>
      <charset val="128"/>
    </font>
    <font>
      <sz val="10"/>
      <color theme="0"/>
      <name val="ＭＳ Ｐゴシック"/>
      <family val="3"/>
      <charset val="128"/>
    </font>
    <font>
      <sz val="11"/>
      <color indexed="8"/>
      <name val="ＭＳ Ｐゴシック"/>
      <family val="3"/>
      <charset val="128"/>
    </font>
    <font>
      <b/>
      <sz val="12"/>
      <name val="ＭＳ Ｐゴシック"/>
      <family val="3"/>
      <charset val="128"/>
    </font>
    <font>
      <i/>
      <sz val="12"/>
      <name val="ＭＳ Ｐゴシック"/>
      <family val="3"/>
      <charset val="128"/>
    </font>
    <font>
      <i/>
      <sz val="11"/>
      <color theme="0"/>
      <name val="ＭＳ Ｐゴシック"/>
      <family val="3"/>
      <charset val="128"/>
    </font>
    <font>
      <i/>
      <sz val="10"/>
      <color theme="0"/>
      <name val="ＭＳ Ｐゴシック"/>
      <family val="3"/>
      <charset val="128"/>
    </font>
    <font>
      <i/>
      <sz val="9"/>
      <color theme="0"/>
      <name val="ＭＳ Ｐゴシック"/>
      <family val="3"/>
      <charset val="128"/>
    </font>
    <font>
      <sz val="12"/>
      <name val="HG丸ｺﾞｼｯｸM-PRO"/>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s>
  <fills count="12">
    <fill>
      <patternFill patternType="none"/>
    </fill>
    <fill>
      <patternFill patternType="gray125"/>
    </fill>
    <fill>
      <patternFill patternType="solid">
        <fgColor rgb="FF0000CC"/>
        <bgColor indexed="64"/>
      </patternFill>
    </fill>
    <fill>
      <patternFill patternType="solid">
        <fgColor rgb="FFCCFFFF"/>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s>
  <borders count="157">
    <border>
      <left/>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dotted">
        <color theme="0" tint="-0.24994659260841701"/>
      </left>
      <right style="thin">
        <color theme="0" tint="-0.499984740745262"/>
      </right>
      <top style="hair">
        <color theme="0" tint="-0.499984740745262"/>
      </top>
      <bottom style="thin">
        <color indexed="64"/>
      </bottom>
      <diagonal/>
    </border>
    <border>
      <left style="thin">
        <color theme="0" tint="-0.499984740745262"/>
      </left>
      <right style="dotted">
        <color theme="0" tint="-0.24994659260841701"/>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thin">
        <color theme="0" tint="-0.499984740745262"/>
      </bottom>
      <diagonal/>
    </border>
    <border>
      <left style="thin">
        <color theme="0" tint="-0.499984740745262"/>
      </left>
      <right style="dotted">
        <color theme="0" tint="-0.24994659260841701"/>
      </right>
      <top style="hair">
        <color theme="0" tint="-0.499984740745262"/>
      </top>
      <bottom style="thin">
        <color theme="0" tint="-0.499984740745262"/>
      </bottom>
      <diagonal/>
    </border>
    <border>
      <left/>
      <right style="dotted">
        <color theme="0" tint="-0.24994659260841701"/>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style="thin">
        <color indexed="9"/>
      </left>
      <right style="medium">
        <color indexed="8"/>
      </right>
      <top/>
      <bottom/>
      <diagonal/>
    </border>
    <border>
      <left style="medium">
        <color indexed="8"/>
      </left>
      <right/>
      <top style="medium">
        <color indexed="8"/>
      </top>
      <bottom style="medium">
        <color theme="0"/>
      </bottom>
      <diagonal/>
    </border>
    <border>
      <left/>
      <right/>
      <top style="medium">
        <color indexed="8"/>
      </top>
      <bottom style="medium">
        <color theme="0"/>
      </bottom>
      <diagonal/>
    </border>
    <border>
      <left/>
      <right style="thin">
        <color indexed="64"/>
      </right>
      <top style="medium">
        <color indexed="8"/>
      </top>
      <bottom style="medium">
        <color theme="0"/>
      </bottom>
      <diagonal/>
    </border>
    <border>
      <left/>
      <right style="medium">
        <color indexed="8"/>
      </right>
      <top style="medium">
        <color indexed="8"/>
      </top>
      <bottom style="medium">
        <color theme="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theme="0"/>
      </top>
      <bottom style="medium">
        <color theme="0"/>
      </bottom>
      <diagonal/>
    </border>
    <border>
      <left/>
      <right/>
      <top style="medium">
        <color theme="0"/>
      </top>
      <bottom style="medium">
        <color theme="0"/>
      </bottom>
      <diagonal/>
    </border>
    <border>
      <left/>
      <right style="thin">
        <color indexed="64"/>
      </right>
      <top style="medium">
        <color theme="0"/>
      </top>
      <bottom style="medium">
        <color theme="0"/>
      </bottom>
      <diagonal/>
    </border>
    <border>
      <left/>
      <right style="medium">
        <color indexed="8"/>
      </right>
      <top style="medium">
        <color theme="0"/>
      </top>
      <bottom style="medium">
        <color theme="0"/>
      </bottom>
      <diagonal/>
    </border>
    <border>
      <left style="medium">
        <color indexed="8"/>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8"/>
      </right>
      <top/>
      <bottom style="thin">
        <color indexed="64"/>
      </bottom>
      <diagonal/>
    </border>
    <border>
      <left style="medium">
        <color indexed="8"/>
      </left>
      <right style="thin">
        <color indexed="64"/>
      </right>
      <top style="medium">
        <color theme="0"/>
      </top>
      <bottom style="medium">
        <color indexed="8"/>
      </bottom>
      <diagonal/>
    </border>
    <border>
      <left/>
      <right/>
      <top style="medium">
        <color theme="0"/>
      </top>
      <bottom style="medium">
        <color indexed="8"/>
      </bottom>
      <diagonal/>
    </border>
    <border>
      <left/>
      <right style="medium">
        <color indexed="8"/>
      </right>
      <top style="medium">
        <color theme="0"/>
      </top>
      <bottom style="medium">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medium">
        <color indexed="8"/>
      </left>
      <right style="thin">
        <color indexed="64"/>
      </right>
      <top/>
      <bottom/>
      <diagonal/>
    </border>
    <border>
      <left style="thin">
        <color indexed="64"/>
      </left>
      <right style="medium">
        <color indexed="8"/>
      </right>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medium">
        <color indexed="8"/>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thin">
        <color indexed="64"/>
      </left>
      <right/>
      <top/>
      <bottom style="thin">
        <color indexed="8"/>
      </bottom>
      <diagonal/>
    </border>
    <border>
      <left/>
      <right style="thin">
        <color indexed="64"/>
      </right>
      <top/>
      <bottom style="thin">
        <color indexed="8"/>
      </bottom>
      <diagonal/>
    </border>
    <border>
      <left style="medium">
        <color indexed="8"/>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style="medium">
        <color indexed="8"/>
      </left>
      <right/>
      <top/>
      <bottom style="medium">
        <color theme="0"/>
      </bottom>
      <diagonal/>
    </border>
    <border>
      <left/>
      <right/>
      <top style="medium">
        <color indexed="64"/>
      </top>
      <bottom style="medium">
        <color theme="0"/>
      </bottom>
      <diagonal/>
    </border>
    <border>
      <left/>
      <right style="medium">
        <color indexed="8"/>
      </right>
      <top style="medium">
        <color indexed="64"/>
      </top>
      <bottom style="medium">
        <color theme="0"/>
      </bottom>
      <diagonal/>
    </border>
    <border>
      <left style="medium">
        <color indexed="8"/>
      </left>
      <right/>
      <top style="medium">
        <color theme="0"/>
      </top>
      <bottom style="medium">
        <color indexed="8"/>
      </bottom>
      <diagonal/>
    </border>
    <border>
      <left/>
      <right style="thin">
        <color indexed="64"/>
      </right>
      <top style="medium">
        <color theme="0"/>
      </top>
      <bottom style="medium">
        <color indexed="8"/>
      </bottom>
      <diagonal/>
    </border>
    <border>
      <left style="thin">
        <color indexed="64"/>
      </left>
      <right style="medium">
        <color indexed="8"/>
      </right>
      <top style="medium">
        <color theme="0"/>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medium">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style="thin">
        <color indexed="64"/>
      </right>
      <top style="medium">
        <color indexed="8"/>
      </top>
      <bottom style="medium">
        <color indexed="8"/>
      </bottom>
      <diagonal/>
    </border>
    <border>
      <left style="thin">
        <color indexed="64"/>
      </left>
      <right style="medium">
        <color indexed="8"/>
      </right>
      <top style="medium">
        <color indexed="8"/>
      </top>
      <bottom style="medium">
        <color indexed="8"/>
      </bottom>
      <diagonal/>
    </border>
    <border>
      <left/>
      <right style="medium">
        <color indexed="8"/>
      </right>
      <top/>
      <bottom/>
      <diagonal/>
    </border>
    <border>
      <left/>
      <right style="thin">
        <color indexed="64"/>
      </right>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style="medium">
        <color indexed="8"/>
      </left>
      <right style="thin">
        <color indexed="64"/>
      </right>
      <top/>
      <bottom style="medium">
        <color indexed="64"/>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8"/>
      </top>
      <bottom/>
      <diagonal/>
    </border>
    <border>
      <left style="thin">
        <color indexed="64"/>
      </left>
      <right/>
      <top style="medium">
        <color indexed="8"/>
      </top>
      <bottom/>
      <diagonal/>
    </border>
    <border>
      <left/>
      <right style="thin">
        <color indexed="64"/>
      </right>
      <top style="medium">
        <color indexed="8"/>
      </top>
      <bottom/>
      <diagonal/>
    </border>
    <border>
      <left/>
      <right style="medium">
        <color indexed="8"/>
      </right>
      <top style="medium">
        <color indexed="8"/>
      </top>
      <bottom/>
      <diagonal/>
    </border>
    <border>
      <left style="medium">
        <color indexed="8"/>
      </left>
      <right/>
      <top style="medium">
        <color indexed="64"/>
      </top>
      <bottom/>
      <diagonal/>
    </border>
    <border>
      <left/>
      <right/>
      <top style="medium">
        <color indexed="64"/>
      </top>
      <bottom/>
      <diagonal/>
    </border>
    <border>
      <left style="thin">
        <color indexed="64"/>
      </left>
      <right style="medium">
        <color indexed="8"/>
      </right>
      <top style="medium">
        <color indexed="64"/>
      </top>
      <bottom/>
      <diagonal/>
    </border>
    <border>
      <left style="thin">
        <color indexed="64"/>
      </left>
      <right/>
      <top/>
      <bottom style="medium">
        <color theme="0"/>
      </bottom>
      <diagonal/>
    </border>
    <border>
      <left/>
      <right style="thin">
        <color indexed="64"/>
      </right>
      <top/>
      <bottom style="medium">
        <color theme="0"/>
      </bottom>
      <diagonal/>
    </border>
    <border>
      <left/>
      <right style="medium">
        <color indexed="8"/>
      </right>
      <top/>
      <bottom style="medium">
        <color theme="0"/>
      </bottom>
      <diagonal/>
    </border>
    <border>
      <left/>
      <right style="thin">
        <color indexed="8"/>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8"/>
      </left>
      <right style="thin">
        <color indexed="64"/>
      </right>
      <top style="medium">
        <color indexed="64"/>
      </top>
      <bottom style="medium">
        <color indexed="8"/>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right/>
      <top style="medium">
        <color indexed="8"/>
      </top>
      <bottom/>
      <diagonal/>
    </border>
    <border>
      <left style="thin">
        <color indexed="64"/>
      </left>
      <right style="medium">
        <color indexed="8"/>
      </right>
      <top/>
      <bottom style="medium">
        <color indexed="64"/>
      </bottom>
      <diagonal/>
    </border>
    <border>
      <left/>
      <right/>
      <top/>
      <bottom style="thin">
        <color indexed="9"/>
      </bottom>
      <diagonal/>
    </border>
    <border>
      <left/>
      <right/>
      <top/>
      <bottom style="medium">
        <color indexed="8"/>
      </bottom>
      <diagonal/>
    </border>
    <border>
      <left/>
      <right/>
      <top/>
      <bottom style="thin">
        <color indexed="64"/>
      </bottom>
      <diagonal/>
    </border>
    <border>
      <left/>
      <right style="medium">
        <color indexed="8"/>
      </right>
      <top style="medium">
        <color indexed="64"/>
      </top>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style="thin">
        <color indexed="64"/>
      </right>
      <top/>
      <bottom style="medium">
        <color indexed="8"/>
      </bottom>
      <diagonal/>
    </border>
    <border>
      <left style="medium">
        <color indexed="64"/>
      </left>
      <right/>
      <top/>
      <bottom/>
      <diagonal/>
    </border>
    <border>
      <left style="medium">
        <color indexed="64"/>
      </left>
      <right style="thin">
        <color indexed="64"/>
      </right>
      <top/>
      <bottom/>
      <diagonal/>
    </border>
    <border>
      <left style="medium">
        <color indexed="8"/>
      </left>
      <right/>
      <top/>
      <bottom style="thin">
        <color indexed="9"/>
      </bottom>
      <diagonal/>
    </border>
    <border>
      <left style="thin">
        <color indexed="64"/>
      </left>
      <right style="thin">
        <color indexed="64"/>
      </right>
      <top style="thin">
        <color indexed="64"/>
      </top>
      <bottom style="medium">
        <color indexed="8"/>
      </bottom>
      <diagonal/>
    </border>
    <border>
      <left style="thin">
        <color indexed="64"/>
      </left>
      <right style="hair">
        <color indexed="8"/>
      </right>
      <top style="thin">
        <color indexed="64"/>
      </top>
      <bottom/>
      <diagonal/>
    </border>
    <border>
      <left style="thin">
        <color indexed="9"/>
      </left>
      <right style="medium">
        <color indexed="8"/>
      </right>
      <top/>
      <bottom style="thin">
        <color indexed="9"/>
      </bottom>
      <diagonal/>
    </border>
    <border>
      <left style="thin">
        <color indexed="64"/>
      </left>
      <right/>
      <top/>
      <bottom style="thin">
        <color indexed="9"/>
      </bottom>
      <diagonal/>
    </border>
    <border>
      <left style="medium">
        <color indexed="8"/>
      </left>
      <right style="thin">
        <color indexed="64"/>
      </right>
      <top style="thin">
        <color indexed="9"/>
      </top>
      <bottom style="thin">
        <color indexed="9"/>
      </bottom>
      <diagonal/>
    </border>
    <border>
      <left style="medium">
        <color indexed="8"/>
      </left>
      <right style="thin">
        <color indexed="64"/>
      </right>
      <top style="thin">
        <color indexed="9"/>
      </top>
      <bottom style="medium">
        <color auto="1"/>
      </bottom>
      <diagonal/>
    </border>
    <border>
      <left style="medium">
        <color indexed="8"/>
      </left>
      <right style="medium">
        <color indexed="8"/>
      </right>
      <top/>
      <bottom/>
      <diagonal/>
    </border>
    <border>
      <left style="thin">
        <color indexed="64"/>
      </left>
      <right/>
      <top style="medium">
        <color indexed="64"/>
      </top>
      <bottom style="thin">
        <color indexed="64"/>
      </bottom>
      <diagonal/>
    </border>
    <border>
      <left/>
      <right style="medium">
        <color indexed="8"/>
      </right>
      <top style="thin">
        <color indexed="64"/>
      </top>
      <bottom style="medium">
        <color indexed="8"/>
      </bottom>
      <diagonal/>
    </border>
  </borders>
  <cellStyleXfs count="7">
    <xf numFmtId="0" fontId="0" fillId="0" borderId="0">
      <alignment vertical="center"/>
    </xf>
    <xf numFmtId="0" fontId="1" fillId="0" borderId="0">
      <alignment vertical="center"/>
    </xf>
    <xf numFmtId="0" fontId="1" fillId="0" borderId="0"/>
    <xf numFmtId="0" fontId="35" fillId="0" borderId="0"/>
    <xf numFmtId="0" fontId="1" fillId="0" borderId="0">
      <alignment vertical="center"/>
    </xf>
    <xf numFmtId="0" fontId="48" fillId="0" borderId="0"/>
    <xf numFmtId="0" fontId="48" fillId="0" borderId="0"/>
  </cellStyleXfs>
  <cellXfs count="539">
    <xf numFmtId="0" fontId="0" fillId="0" borderId="0" xfId="0">
      <alignment vertical="center"/>
    </xf>
    <xf numFmtId="0" fontId="2"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176" fontId="5" fillId="0" borderId="0" xfId="1" applyNumberFormat="1" applyFont="1" applyFill="1" applyBorder="1" applyAlignment="1">
      <alignment horizontal="left" vertical="top" wrapText="1"/>
    </xf>
    <xf numFmtId="0" fontId="6" fillId="2" borderId="11" xfId="1" applyFont="1" applyFill="1" applyBorder="1" applyAlignment="1">
      <alignment vertical="center"/>
    </xf>
    <xf numFmtId="0" fontId="6" fillId="2" borderId="12" xfId="1" applyFont="1" applyFill="1" applyBorder="1" applyAlignment="1">
      <alignment vertical="center"/>
    </xf>
    <xf numFmtId="0" fontId="8" fillId="0" borderId="0" xfId="1" applyFont="1" applyFill="1" applyBorder="1" applyAlignment="1">
      <alignment horizontal="left" vertical="top" wrapText="1"/>
    </xf>
    <xf numFmtId="0" fontId="4" fillId="0" borderId="3" xfId="1" applyFont="1" applyFill="1" applyBorder="1" applyAlignment="1">
      <alignment horizontal="left" vertical="center" wrapText="1"/>
    </xf>
    <xf numFmtId="176" fontId="5" fillId="0" borderId="1" xfId="1" applyNumberFormat="1" applyFont="1" applyFill="1" applyBorder="1" applyAlignment="1">
      <alignment horizontal="left" vertical="center" wrapText="1"/>
    </xf>
    <xf numFmtId="176" fontId="4" fillId="0" borderId="2" xfId="1" applyNumberFormat="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6" xfId="1" applyFont="1" applyFill="1" applyBorder="1" applyAlignment="1">
      <alignment horizontal="left" vertical="center" wrapText="1"/>
    </xf>
    <xf numFmtId="176" fontId="5" fillId="0" borderId="4" xfId="1" applyNumberFormat="1" applyFont="1" applyFill="1" applyBorder="1" applyAlignment="1">
      <alignment horizontal="left" vertical="center" wrapText="1"/>
    </xf>
    <xf numFmtId="176" fontId="4" fillId="0" borderId="5" xfId="1" applyNumberFormat="1" applyFont="1" applyFill="1" applyBorder="1" applyAlignment="1">
      <alignment horizontal="left" vertical="center" wrapText="1"/>
    </xf>
    <xf numFmtId="0" fontId="9" fillId="0" borderId="0" xfId="1" applyFont="1" applyFill="1" applyBorder="1" applyAlignment="1">
      <alignment horizontal="left" vertical="top" wrapText="1"/>
    </xf>
    <xf numFmtId="0" fontId="10" fillId="0" borderId="0" xfId="1" applyFont="1" applyFill="1" applyBorder="1" applyAlignment="1">
      <alignment horizontal="left" vertical="top" wrapText="1"/>
    </xf>
    <xf numFmtId="0" fontId="11" fillId="0" borderId="9" xfId="1" applyFont="1" applyFill="1" applyBorder="1" applyAlignment="1">
      <alignment horizontal="left" vertical="center" wrapText="1"/>
    </xf>
    <xf numFmtId="176" fontId="12" fillId="0" borderId="7" xfId="1" applyNumberFormat="1" applyFont="1" applyFill="1" applyBorder="1" applyAlignment="1">
      <alignment horizontal="left" vertical="center" wrapText="1"/>
    </xf>
    <xf numFmtId="176" fontId="11" fillId="0" borderId="8" xfId="1" applyNumberFormat="1" applyFont="1" applyFill="1" applyBorder="1" applyAlignment="1">
      <alignment horizontal="left" vertical="center" wrapText="1"/>
    </xf>
    <xf numFmtId="0" fontId="11" fillId="0" borderId="0" xfId="1" applyFont="1" applyFill="1" applyBorder="1" applyAlignment="1">
      <alignment horizontal="center" vertical="center" wrapText="1"/>
    </xf>
    <xf numFmtId="0" fontId="4" fillId="0" borderId="9" xfId="1" applyFont="1" applyFill="1" applyBorder="1" applyAlignment="1">
      <alignment horizontal="left" vertical="center" wrapText="1"/>
    </xf>
    <xf numFmtId="176" fontId="5" fillId="0" borderId="7" xfId="1" applyNumberFormat="1" applyFont="1" applyFill="1" applyBorder="1" applyAlignment="1">
      <alignment horizontal="left" vertical="center" wrapText="1"/>
    </xf>
    <xf numFmtId="176" fontId="4" fillId="0" borderId="8" xfId="1" applyNumberFormat="1" applyFont="1" applyFill="1" applyBorder="1" applyAlignment="1">
      <alignment horizontal="left" vertical="center" wrapText="1"/>
    </xf>
    <xf numFmtId="0" fontId="8" fillId="0" borderId="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14" fillId="3" borderId="11" xfId="2" applyFont="1" applyFill="1" applyBorder="1" applyAlignment="1">
      <alignment vertical="center"/>
    </xf>
    <xf numFmtId="0" fontId="14" fillId="4" borderId="11" xfId="2" applyFont="1" applyFill="1" applyBorder="1" applyAlignment="1">
      <alignment vertical="center"/>
    </xf>
    <xf numFmtId="0" fontId="4" fillId="3" borderId="12" xfId="1" applyFont="1" applyFill="1" applyBorder="1" applyAlignment="1">
      <alignment vertical="center"/>
    </xf>
    <xf numFmtId="0" fontId="11" fillId="0" borderId="6" xfId="1" applyFont="1" applyFill="1" applyBorder="1" applyAlignment="1">
      <alignment horizontal="left" vertical="center" wrapText="1"/>
    </xf>
    <xf numFmtId="176" fontId="12" fillId="0" borderId="4" xfId="1" applyNumberFormat="1" applyFont="1" applyFill="1" applyBorder="1" applyAlignment="1">
      <alignment horizontal="left" vertical="center" wrapText="1"/>
    </xf>
    <xf numFmtId="176" fontId="11" fillId="0" borderId="5" xfId="1" applyNumberFormat="1" applyFont="1" applyFill="1" applyBorder="1" applyAlignment="1">
      <alignment horizontal="left" vertical="center" wrapText="1"/>
    </xf>
    <xf numFmtId="176" fontId="4" fillId="0" borderId="5" xfId="1" quotePrefix="1" applyNumberFormat="1" applyFont="1" applyFill="1" applyBorder="1" applyAlignment="1">
      <alignment horizontal="left" vertical="center" wrapText="1"/>
    </xf>
    <xf numFmtId="0" fontId="15" fillId="0" borderId="0" xfId="1" applyFont="1" applyFill="1" applyBorder="1" applyAlignment="1">
      <alignment horizontal="left" vertical="top" wrapText="1"/>
    </xf>
    <xf numFmtId="0" fontId="16" fillId="0" borderId="0" xfId="1" applyFont="1" applyFill="1" applyBorder="1" applyAlignment="1">
      <alignment horizontal="left" vertical="top" wrapText="1"/>
    </xf>
    <xf numFmtId="176" fontId="17" fillId="0" borderId="13" xfId="1" applyNumberFormat="1" applyFont="1" applyFill="1" applyBorder="1" applyAlignment="1">
      <alignment vertical="top" wrapText="1"/>
    </xf>
    <xf numFmtId="176" fontId="13" fillId="0" borderId="14" xfId="1" applyNumberFormat="1" applyFont="1" applyFill="1" applyBorder="1" applyAlignment="1">
      <alignment vertical="top" wrapText="1"/>
    </xf>
    <xf numFmtId="0" fontId="19" fillId="0" borderId="0" xfId="1" applyFont="1" applyFill="1" applyBorder="1" applyAlignment="1">
      <alignment horizontal="left" vertical="top"/>
    </xf>
    <xf numFmtId="0" fontId="2" fillId="0" borderId="0" xfId="1" applyFont="1" applyFill="1" applyBorder="1" applyAlignment="1">
      <alignment horizontal="left" vertical="top"/>
    </xf>
    <xf numFmtId="176" fontId="20" fillId="0" borderId="0" xfId="1" applyNumberFormat="1" applyFont="1" applyFill="1" applyBorder="1" applyAlignment="1">
      <alignment vertical="top"/>
    </xf>
    <xf numFmtId="0" fontId="19" fillId="0" borderId="0" xfId="1" applyFont="1" applyFill="1" applyBorder="1" applyAlignment="1">
      <alignment vertical="top"/>
    </xf>
    <xf numFmtId="0" fontId="20" fillId="0" borderId="0" xfId="1" applyFont="1" applyFill="1" applyBorder="1" applyAlignment="1">
      <alignment horizontal="left" vertical="top"/>
    </xf>
    <xf numFmtId="0" fontId="8" fillId="0" borderId="0" xfId="1" applyFont="1" applyFill="1" applyBorder="1" applyAlignment="1">
      <alignment horizontal="left" vertical="top"/>
    </xf>
    <xf numFmtId="0" fontId="2" fillId="0" borderId="0" xfId="1" applyFont="1" applyFill="1" applyBorder="1" applyAlignment="1">
      <alignment vertical="top" wrapText="1"/>
    </xf>
    <xf numFmtId="176" fontId="16" fillId="0" borderId="0" xfId="1" applyNumberFormat="1" applyFont="1" applyFill="1" applyBorder="1" applyAlignment="1">
      <alignment vertical="top"/>
    </xf>
    <xf numFmtId="0" fontId="21" fillId="0" borderId="0" xfId="1" applyFont="1" applyFill="1" applyBorder="1" applyAlignment="1">
      <alignment horizontal="left" vertical="top"/>
    </xf>
    <xf numFmtId="0" fontId="18" fillId="0" borderId="0" xfId="0" applyFont="1" applyFill="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0" xfId="0" applyFont="1" applyFill="1" applyBorder="1">
      <alignment vertical="center"/>
    </xf>
    <xf numFmtId="0" fontId="13" fillId="2" borderId="24" xfId="0" applyFont="1" applyFill="1" applyBorder="1" applyAlignment="1">
      <alignment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3" fillId="2" borderId="24" xfId="0" applyNumberFormat="1" applyFont="1" applyFill="1" applyBorder="1" applyAlignment="1">
      <alignment horizontal="center" vertical="center" shrinkToFit="1"/>
    </xf>
    <xf numFmtId="176" fontId="13" fillId="2" borderId="24" xfId="0" applyNumberFormat="1" applyFont="1" applyFill="1" applyBorder="1" applyAlignment="1">
      <alignment horizontal="center" vertical="center" shrinkToFit="1"/>
    </xf>
    <xf numFmtId="0" fontId="6" fillId="2" borderId="27" xfId="0" applyFont="1" applyFill="1" applyBorder="1" applyAlignment="1">
      <alignment vertical="center"/>
    </xf>
    <xf numFmtId="0" fontId="13" fillId="0" borderId="28" xfId="0" applyFont="1" applyFill="1" applyBorder="1" applyAlignment="1">
      <alignment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49" fontId="13" fillId="0" borderId="28" xfId="0" applyNumberFormat="1" applyFont="1" applyFill="1" applyBorder="1" applyAlignment="1">
      <alignment horizontal="center" vertical="center" shrinkToFit="1"/>
    </xf>
    <xf numFmtId="176" fontId="13" fillId="0" borderId="28" xfId="0" applyNumberFormat="1"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4" xfId="0" applyFont="1" applyFill="1" applyBorder="1">
      <alignment vertical="center"/>
    </xf>
    <xf numFmtId="0" fontId="13" fillId="0" borderId="24" xfId="0" applyFont="1" applyFill="1" applyBorder="1" applyAlignment="1">
      <alignment vertical="center" wrapText="1"/>
    </xf>
    <xf numFmtId="0" fontId="18" fillId="0" borderId="24"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13" fillId="0" borderId="24" xfId="0" applyNumberFormat="1" applyFont="1" applyFill="1" applyBorder="1" applyAlignment="1">
      <alignment horizontal="center" vertical="center" shrinkToFit="1"/>
    </xf>
    <xf numFmtId="176" fontId="13" fillId="0" borderId="24" xfId="0" applyNumberFormat="1"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5" borderId="24" xfId="0" applyFont="1" applyFill="1" applyBorder="1" applyAlignment="1">
      <alignment vertical="center" wrapText="1"/>
    </xf>
    <xf numFmtId="0" fontId="18" fillId="5" borderId="24" xfId="0" applyFont="1" applyFill="1" applyBorder="1" applyAlignment="1">
      <alignment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13" fillId="3" borderId="24" xfId="0" applyFont="1" applyFill="1" applyBorder="1" applyAlignment="1">
      <alignment vertical="center" wrapText="1"/>
    </xf>
    <xf numFmtId="49" fontId="13" fillId="3" borderId="24" xfId="0" applyNumberFormat="1" applyFont="1" applyFill="1" applyBorder="1" applyAlignment="1">
      <alignment horizontal="center" vertical="center" shrinkToFit="1"/>
    </xf>
    <xf numFmtId="176" fontId="13" fillId="3" borderId="24" xfId="0" applyNumberFormat="1" applyFont="1" applyFill="1" applyBorder="1" applyAlignment="1">
      <alignment horizontal="center" vertical="center" shrinkToFit="1"/>
    </xf>
    <xf numFmtId="0" fontId="17" fillId="5" borderId="24" xfId="0" applyFont="1" applyFill="1" applyBorder="1" applyAlignment="1">
      <alignment vertical="center" wrapText="1"/>
    </xf>
    <xf numFmtId="0" fontId="17" fillId="0" borderId="24"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13" fillId="6" borderId="24" xfId="0" applyFont="1" applyFill="1" applyBorder="1" applyAlignment="1">
      <alignment vertical="center" wrapText="1"/>
    </xf>
    <xf numFmtId="49" fontId="13" fillId="6" borderId="24" xfId="0" applyNumberFormat="1" applyFont="1" applyFill="1" applyBorder="1" applyAlignment="1">
      <alignment horizontal="center" vertical="center" shrinkToFit="1"/>
    </xf>
    <xf numFmtId="176" fontId="13" fillId="6" borderId="24" xfId="0" applyNumberFormat="1" applyFont="1" applyFill="1" applyBorder="1" applyAlignment="1">
      <alignment horizontal="center" vertical="center" shrinkToFit="1"/>
    </xf>
    <xf numFmtId="0" fontId="13" fillId="0" borderId="23" xfId="0" applyFont="1" applyFill="1" applyBorder="1" applyAlignment="1">
      <alignment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49" fontId="13" fillId="0" borderId="23" xfId="0" applyNumberFormat="1" applyFont="1" applyFill="1" applyBorder="1" applyAlignment="1">
      <alignment horizontal="center" vertical="center" shrinkToFit="1"/>
    </xf>
    <xf numFmtId="176" fontId="13" fillId="0" borderId="23" xfId="0" applyNumberFormat="1"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22" fillId="3" borderId="24" xfId="0" applyFont="1" applyFill="1" applyBorder="1" applyAlignment="1">
      <alignment vertical="center" wrapText="1"/>
    </xf>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7" fillId="6" borderId="24" xfId="0" applyFont="1" applyFill="1" applyBorder="1" applyAlignment="1">
      <alignment vertical="center" wrapText="1"/>
    </xf>
    <xf numFmtId="0" fontId="2" fillId="6" borderId="31"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4" fillId="6" borderId="24" xfId="0" applyFont="1" applyFill="1" applyBorder="1" applyAlignment="1">
      <alignment vertical="center" wrapText="1"/>
    </xf>
    <xf numFmtId="0" fontId="15" fillId="0" borderId="24" xfId="0" applyFont="1" applyFill="1" applyBorder="1" applyAlignment="1">
      <alignmen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8" fillId="0" borderId="31" xfId="0" applyFont="1" applyFill="1" applyBorder="1" applyAlignment="1">
      <alignment vertical="center" wrapText="1"/>
    </xf>
    <xf numFmtId="0" fontId="2" fillId="5" borderId="3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18" fillId="5" borderId="24" xfId="0" applyFont="1" applyFill="1" applyBorder="1">
      <alignment vertical="center"/>
    </xf>
    <xf numFmtId="0" fontId="2" fillId="3" borderId="3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8" fillId="6" borderId="24" xfId="0" applyFont="1" applyFill="1" applyBorder="1" applyAlignment="1" applyProtection="1">
      <alignment horizontal="left" vertical="top" wrapText="1"/>
    </xf>
    <xf numFmtId="56" fontId="18" fillId="0" borderId="0" xfId="0" applyNumberFormat="1" applyFont="1" applyFill="1" applyBorder="1">
      <alignment vertical="center"/>
    </xf>
    <xf numFmtId="49" fontId="26" fillId="0" borderId="25" xfId="0" applyNumberFormat="1" applyFont="1" applyFill="1" applyBorder="1" applyAlignment="1">
      <alignment horizontal="center" vertical="center" shrinkToFit="1"/>
    </xf>
    <xf numFmtId="49" fontId="26" fillId="0" borderId="26" xfId="0" applyNumberFormat="1" applyFont="1" applyFill="1" applyBorder="1" applyAlignment="1">
      <alignment horizontal="center" vertical="center" shrinkToFit="1"/>
    </xf>
    <xf numFmtId="0" fontId="30" fillId="0" borderId="25" xfId="0" applyFont="1" applyFill="1" applyBorder="1" applyAlignment="1">
      <alignment horizontal="center" vertical="center" wrapText="1"/>
    </xf>
    <xf numFmtId="0" fontId="30" fillId="0" borderId="26" xfId="0" applyFont="1" applyFill="1" applyBorder="1" applyAlignment="1">
      <alignment horizontal="center" vertical="center" wrapText="1"/>
    </xf>
    <xf numFmtId="49" fontId="13" fillId="0" borderId="25" xfId="0" applyNumberFormat="1" applyFont="1" applyFill="1" applyBorder="1" applyAlignment="1">
      <alignment horizontal="center" vertical="center" shrinkToFit="1"/>
    </xf>
    <xf numFmtId="49" fontId="13" fillId="0" borderId="26" xfId="0" applyNumberFormat="1" applyFont="1" applyFill="1" applyBorder="1" applyAlignment="1">
      <alignment horizontal="center" vertical="center" shrinkToFit="1"/>
    </xf>
    <xf numFmtId="0" fontId="13" fillId="0" borderId="36" xfId="0" applyFont="1" applyFill="1" applyBorder="1" applyAlignment="1">
      <alignment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2" fillId="0" borderId="37" xfId="0" applyFont="1" applyFill="1" applyBorder="1" applyAlignment="1">
      <alignment vertical="center" wrapText="1"/>
    </xf>
    <xf numFmtId="0" fontId="2" fillId="0" borderId="37" xfId="0" applyFont="1" applyFill="1" applyBorder="1" applyAlignment="1">
      <alignment horizontal="center" vertical="center" wrapText="1"/>
    </xf>
    <xf numFmtId="0" fontId="22" fillId="0" borderId="24" xfId="0" applyFont="1" applyFill="1" applyBorder="1" applyAlignment="1">
      <alignment vertical="center" wrapText="1"/>
    </xf>
    <xf numFmtId="49" fontId="13" fillId="7" borderId="24" xfId="0" applyNumberFormat="1" applyFont="1" applyFill="1" applyBorder="1" applyAlignment="1">
      <alignment horizontal="center" vertical="center" shrinkToFit="1"/>
    </xf>
    <xf numFmtId="0" fontId="18" fillId="7" borderId="0" xfId="0" applyFont="1" applyFill="1" applyBorder="1">
      <alignment vertical="center"/>
    </xf>
    <xf numFmtId="0" fontId="13" fillId="7" borderId="24" xfId="0" applyFont="1" applyFill="1" applyBorder="1" applyAlignment="1">
      <alignment vertical="center" wrapText="1"/>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176" fontId="13" fillId="7" borderId="24" xfId="0" applyNumberFormat="1" applyFont="1" applyFill="1" applyBorder="1" applyAlignment="1">
      <alignment horizontal="center" vertical="center" shrinkToFit="1"/>
    </xf>
    <xf numFmtId="49" fontId="13" fillId="5" borderId="24" xfId="0" applyNumberFormat="1" applyFont="1" applyFill="1" applyBorder="1" applyAlignment="1">
      <alignment horizontal="center" vertical="center" shrinkToFit="1"/>
    </xf>
    <xf numFmtId="176" fontId="13" fillId="5" borderId="24" xfId="0" applyNumberFormat="1" applyFont="1" applyFill="1" applyBorder="1" applyAlignment="1">
      <alignment horizontal="center" vertical="center" shrinkToFit="1"/>
    </xf>
    <xf numFmtId="0" fontId="28" fillId="6" borderId="24" xfId="0" applyFont="1" applyFill="1" applyBorder="1" applyAlignment="1" applyProtection="1">
      <alignment horizontal="left" vertical="center" wrapText="1"/>
    </xf>
    <xf numFmtId="0" fontId="13" fillId="0" borderId="31"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3" fillId="7" borderId="32" xfId="0" applyFont="1" applyFill="1" applyBorder="1" applyAlignment="1">
      <alignment vertical="center"/>
    </xf>
    <xf numFmtId="49" fontId="2" fillId="5" borderId="25" xfId="0" applyNumberFormat="1" applyFont="1" applyFill="1" applyBorder="1" applyAlignment="1">
      <alignment horizontal="center" vertical="center" wrapText="1" shrinkToFit="1"/>
    </xf>
    <xf numFmtId="49" fontId="2" fillId="5" borderId="26" xfId="0" applyNumberFormat="1" applyFont="1" applyFill="1" applyBorder="1" applyAlignment="1">
      <alignment horizontal="center" vertical="center" wrapText="1" shrinkToFit="1"/>
    </xf>
    <xf numFmtId="0" fontId="13" fillId="3" borderId="24" xfId="0" applyNumberFormat="1" applyFont="1" applyFill="1" applyBorder="1" applyAlignment="1">
      <alignment horizontal="center" vertical="center" shrinkToFit="1"/>
    </xf>
    <xf numFmtId="0" fontId="13" fillId="0" borderId="24" xfId="0" applyFont="1" applyFill="1" applyBorder="1" applyAlignment="1">
      <alignment horizontal="left" vertical="center" wrapText="1"/>
    </xf>
    <xf numFmtId="0" fontId="2" fillId="5" borderId="25" xfId="0" applyFont="1" applyFill="1" applyBorder="1" applyAlignment="1">
      <alignment vertical="center" wrapText="1"/>
    </xf>
    <xf numFmtId="0" fontId="2" fillId="5" borderId="26" xfId="0" applyFont="1" applyFill="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18" fillId="0" borderId="0" xfId="0" applyFont="1" applyFill="1" applyBorder="1" applyAlignment="1">
      <alignment horizontal="center" vertical="center"/>
    </xf>
    <xf numFmtId="0" fontId="34" fillId="8" borderId="39" xfId="0" applyFont="1" applyFill="1" applyBorder="1" applyAlignment="1" applyProtection="1">
      <alignment horizontal="center" vertical="center" wrapText="1"/>
    </xf>
    <xf numFmtId="0" fontId="13" fillId="0" borderId="0" xfId="0" applyFont="1" applyFill="1" applyBorder="1" applyAlignment="1">
      <alignment horizontal="center" vertical="center"/>
    </xf>
    <xf numFmtId="0" fontId="17" fillId="0" borderId="0" xfId="0" applyFont="1" applyFill="1" applyBorder="1" applyAlignment="1">
      <alignment vertical="center"/>
    </xf>
    <xf numFmtId="49" fontId="36" fillId="7" borderId="0" xfId="3" applyNumberFormat="1" applyFont="1" applyFill="1" applyBorder="1" applyAlignment="1">
      <alignment vertical="center"/>
    </xf>
    <xf numFmtId="0" fontId="37" fillId="7" borderId="0" xfId="3" applyFont="1" applyFill="1" applyBorder="1" applyAlignment="1">
      <alignment vertical="center"/>
    </xf>
    <xf numFmtId="0" fontId="39" fillId="7" borderId="0" xfId="3" applyFont="1" applyFill="1" applyBorder="1" applyAlignment="1">
      <alignment vertical="center"/>
    </xf>
    <xf numFmtId="178" fontId="36" fillId="7" borderId="0" xfId="3" applyNumberFormat="1" applyFont="1" applyFill="1" applyBorder="1" applyAlignment="1">
      <alignment horizontal="center" vertical="center"/>
    </xf>
    <xf numFmtId="0" fontId="40" fillId="7" borderId="0" xfId="3" applyFont="1" applyFill="1" applyBorder="1" applyAlignment="1">
      <alignment vertical="center"/>
    </xf>
    <xf numFmtId="0" fontId="35" fillId="7" borderId="0" xfId="3" applyFill="1"/>
    <xf numFmtId="0" fontId="1" fillId="7" borderId="41" xfId="4" applyFont="1" applyFill="1" applyBorder="1" applyAlignment="1">
      <alignment vertical="center"/>
    </xf>
    <xf numFmtId="0" fontId="41" fillId="7" borderId="0" xfId="3" applyFont="1" applyFill="1" applyBorder="1"/>
    <xf numFmtId="0" fontId="35" fillId="0" borderId="0" xfId="3" applyFill="1"/>
    <xf numFmtId="49" fontId="28" fillId="7" borderId="42" xfId="3" applyNumberFormat="1" applyFont="1" applyFill="1" applyBorder="1" applyAlignment="1">
      <alignment vertical="center"/>
    </xf>
    <xf numFmtId="0" fontId="42" fillId="7" borderId="43" xfId="3" applyFont="1" applyFill="1" applyBorder="1" applyAlignment="1">
      <alignment vertical="center"/>
    </xf>
    <xf numFmtId="0" fontId="28" fillId="7" borderId="43" xfId="3" applyFont="1" applyFill="1" applyBorder="1" applyAlignment="1">
      <alignment vertical="center"/>
    </xf>
    <xf numFmtId="178" fontId="28" fillId="7" borderId="43" xfId="3" applyNumberFormat="1" applyFont="1" applyFill="1" applyBorder="1" applyAlignment="1">
      <alignment horizontal="center" vertical="center"/>
    </xf>
    <xf numFmtId="0" fontId="43" fillId="7" borderId="43" xfId="3" applyFont="1" applyFill="1" applyBorder="1" applyAlignment="1">
      <alignment vertical="center"/>
    </xf>
    <xf numFmtId="0" fontId="43" fillId="7" borderId="41" xfId="3" applyFont="1" applyFill="1" applyBorder="1" applyAlignment="1">
      <alignment vertical="center"/>
    </xf>
    <xf numFmtId="0" fontId="28" fillId="7" borderId="41" xfId="3" applyFont="1" applyFill="1" applyBorder="1"/>
    <xf numFmtId="0" fontId="44" fillId="7" borderId="0" xfId="3" applyFont="1" applyFill="1" applyBorder="1"/>
    <xf numFmtId="49" fontId="28" fillId="7" borderId="44" xfId="3" applyNumberFormat="1" applyFont="1" applyFill="1" applyBorder="1" applyAlignment="1">
      <alignment vertical="center"/>
    </xf>
    <xf numFmtId="0" fontId="45" fillId="8" borderId="45" xfId="3" applyFont="1" applyFill="1" applyBorder="1" applyAlignment="1">
      <alignment vertical="center"/>
    </xf>
    <xf numFmtId="0" fontId="44" fillId="8" borderId="46" xfId="3" applyFont="1" applyFill="1" applyBorder="1" applyAlignment="1">
      <alignment vertical="center"/>
    </xf>
    <xf numFmtId="49" fontId="44" fillId="8" borderId="47" xfId="3" applyNumberFormat="1" applyFont="1" applyFill="1" applyBorder="1" applyAlignment="1">
      <alignment horizontal="center" vertical="center"/>
    </xf>
    <xf numFmtId="0" fontId="46" fillId="8" borderId="48" xfId="3" applyFont="1" applyFill="1" applyBorder="1" applyAlignment="1">
      <alignment vertical="center"/>
    </xf>
    <xf numFmtId="0" fontId="46" fillId="7" borderId="0" xfId="3" applyFont="1" applyFill="1" applyBorder="1" applyAlignment="1">
      <alignment vertical="center"/>
    </xf>
    <xf numFmtId="0" fontId="46" fillId="8" borderId="49" xfId="3" applyFont="1" applyFill="1" applyBorder="1" applyAlignment="1">
      <alignment vertical="center"/>
    </xf>
    <xf numFmtId="0" fontId="44" fillId="8" borderId="50" xfId="3" applyFont="1" applyFill="1" applyBorder="1" applyAlignment="1">
      <alignment vertical="center"/>
    </xf>
    <xf numFmtId="178" fontId="44" fillId="8" borderId="50" xfId="3" applyNumberFormat="1" applyFont="1" applyFill="1" applyBorder="1" applyAlignment="1">
      <alignment horizontal="center" vertical="center"/>
    </xf>
    <xf numFmtId="0" fontId="47" fillId="8" borderId="51" xfId="3" applyFont="1" applyFill="1" applyBorder="1" applyAlignment="1">
      <alignment vertical="center"/>
    </xf>
    <xf numFmtId="0" fontId="45" fillId="8" borderId="52" xfId="3" applyFont="1" applyFill="1" applyBorder="1" applyAlignment="1">
      <alignment vertical="center"/>
    </xf>
    <xf numFmtId="0" fontId="44" fillId="8" borderId="53" xfId="3" applyFont="1" applyFill="1" applyBorder="1" applyAlignment="1">
      <alignment vertical="center"/>
    </xf>
    <xf numFmtId="49" fontId="44" fillId="8" borderId="54" xfId="3" applyNumberFormat="1" applyFont="1" applyFill="1" applyBorder="1" applyAlignment="1">
      <alignment horizontal="center" vertical="center"/>
    </xf>
    <xf numFmtId="0" fontId="46" fillId="8" borderId="55" xfId="3" applyFont="1" applyFill="1" applyBorder="1" applyAlignment="1">
      <alignment vertical="center"/>
    </xf>
    <xf numFmtId="0" fontId="42" fillId="7" borderId="56" xfId="3" applyFont="1" applyFill="1" applyBorder="1" applyAlignment="1">
      <alignment vertical="center"/>
    </xf>
    <xf numFmtId="0" fontId="28" fillId="7" borderId="57" xfId="3" applyFont="1" applyFill="1" applyBorder="1" applyAlignment="1">
      <alignment vertical="center"/>
    </xf>
    <xf numFmtId="49" fontId="28" fillId="7" borderId="58" xfId="3" applyNumberFormat="1" applyFont="1" applyFill="1" applyBorder="1" applyAlignment="1">
      <alignment horizontal="center" vertical="center"/>
    </xf>
    <xf numFmtId="0" fontId="43" fillId="7" borderId="59" xfId="3" applyFont="1" applyFill="1" applyBorder="1" applyAlignment="1">
      <alignment vertical="center"/>
    </xf>
    <xf numFmtId="0" fontId="46" fillId="8" borderId="60" xfId="3" applyFont="1" applyFill="1" applyBorder="1" applyAlignment="1">
      <alignment vertical="center"/>
    </xf>
    <xf numFmtId="0" fontId="46" fillId="8" borderId="61" xfId="3" applyFont="1" applyFill="1" applyBorder="1" applyAlignment="1">
      <alignment vertical="center"/>
    </xf>
    <xf numFmtId="178" fontId="44" fillId="8" borderId="61" xfId="3" applyNumberFormat="1" applyFont="1" applyFill="1" applyBorder="1" applyAlignment="1">
      <alignment horizontal="center" vertical="center"/>
    </xf>
    <xf numFmtId="0" fontId="47" fillId="8" borderId="62" xfId="3" applyFont="1" applyFill="1" applyBorder="1" applyAlignment="1">
      <alignment vertical="center"/>
    </xf>
    <xf numFmtId="0" fontId="47" fillId="7" borderId="0" xfId="3" applyFont="1" applyFill="1" applyBorder="1" applyAlignment="1">
      <alignment vertical="center"/>
    </xf>
    <xf numFmtId="0" fontId="28" fillId="7" borderId="63" xfId="3" applyFont="1" applyFill="1" applyBorder="1" applyAlignment="1">
      <alignment vertical="center"/>
    </xf>
    <xf numFmtId="49" fontId="28" fillId="7" borderId="64" xfId="3" applyNumberFormat="1" applyFont="1" applyFill="1" applyBorder="1" applyAlignment="1">
      <alignment horizontal="center" vertical="center"/>
    </xf>
    <xf numFmtId="0" fontId="43" fillId="7" borderId="65" xfId="3" applyFont="1" applyFill="1" applyBorder="1" applyAlignment="1">
      <alignment vertical="center"/>
    </xf>
    <xf numFmtId="0" fontId="42" fillId="7" borderId="66" xfId="3" applyFont="1" applyFill="1" applyBorder="1" applyAlignment="1">
      <alignment vertical="center"/>
    </xf>
    <xf numFmtId="0" fontId="28" fillId="7" borderId="0" xfId="3" applyFont="1" applyFill="1" applyBorder="1" applyAlignment="1">
      <alignment vertical="center"/>
    </xf>
    <xf numFmtId="49" fontId="28" fillId="7" borderId="0" xfId="3" applyNumberFormat="1" applyFont="1" applyFill="1" applyBorder="1" applyAlignment="1">
      <alignment horizontal="center" vertical="center"/>
    </xf>
    <xf numFmtId="0" fontId="43" fillId="7" borderId="67" xfId="3" applyFont="1" applyFill="1" applyBorder="1" applyAlignment="1">
      <alignment vertical="center"/>
    </xf>
    <xf numFmtId="0" fontId="43" fillId="7" borderId="0" xfId="3" applyFont="1" applyFill="1" applyBorder="1" applyAlignment="1">
      <alignment vertical="center"/>
    </xf>
    <xf numFmtId="0" fontId="28" fillId="7" borderId="68" xfId="3" applyFont="1" applyFill="1" applyBorder="1" applyAlignment="1">
      <alignment vertical="center"/>
    </xf>
    <xf numFmtId="49" fontId="28" fillId="7" borderId="69" xfId="3" applyNumberFormat="1" applyFont="1" applyFill="1" applyBorder="1" applyAlignment="1">
      <alignment horizontal="center" vertical="center"/>
    </xf>
    <xf numFmtId="0" fontId="43" fillId="7" borderId="70" xfId="3" applyFont="1" applyFill="1" applyBorder="1" applyAlignment="1">
      <alignment vertical="center"/>
    </xf>
    <xf numFmtId="0" fontId="28" fillId="7" borderId="12" xfId="3" applyFont="1" applyFill="1" applyBorder="1" applyAlignment="1">
      <alignment vertical="center"/>
    </xf>
    <xf numFmtId="49" fontId="28" fillId="7" borderId="10" xfId="3" applyNumberFormat="1" applyFont="1" applyFill="1" applyBorder="1" applyAlignment="1">
      <alignment horizontal="center" vertical="center"/>
    </xf>
    <xf numFmtId="0" fontId="43" fillId="7" borderId="71" xfId="3" applyFont="1" applyFill="1" applyBorder="1" applyAlignment="1">
      <alignment vertical="center"/>
    </xf>
    <xf numFmtId="177" fontId="28" fillId="7" borderId="0" xfId="3" applyNumberFormat="1" applyFont="1" applyFill="1" applyBorder="1" applyAlignment="1">
      <alignment horizontal="center"/>
    </xf>
    <xf numFmtId="0" fontId="43" fillId="7" borderId="72" xfId="3" applyFont="1" applyFill="1" applyBorder="1" applyAlignment="1">
      <alignment vertical="center"/>
    </xf>
    <xf numFmtId="0" fontId="28" fillId="7" borderId="15" xfId="3" applyFont="1" applyFill="1" applyBorder="1" applyAlignment="1">
      <alignment vertical="center"/>
    </xf>
    <xf numFmtId="49" fontId="28" fillId="7" borderId="73" xfId="3" applyNumberFormat="1" applyFont="1" applyFill="1" applyBorder="1" applyAlignment="1">
      <alignment horizontal="center" vertical="center"/>
    </xf>
    <xf numFmtId="0" fontId="46" fillId="8" borderId="74" xfId="3" applyFont="1" applyFill="1" applyBorder="1" applyAlignment="1">
      <alignment vertical="center"/>
    </xf>
    <xf numFmtId="0" fontId="44" fillId="8" borderId="75" xfId="3" applyFont="1" applyFill="1" applyBorder="1" applyAlignment="1">
      <alignment vertical="center"/>
    </xf>
    <xf numFmtId="178" fontId="44" fillId="8" borderId="75" xfId="3" applyNumberFormat="1" applyFont="1" applyFill="1" applyBorder="1" applyAlignment="1">
      <alignment horizontal="center" vertical="center"/>
    </xf>
    <xf numFmtId="0" fontId="47" fillId="8" borderId="76" xfId="3" applyFont="1" applyFill="1" applyBorder="1" applyAlignment="1">
      <alignment vertical="center"/>
    </xf>
    <xf numFmtId="0" fontId="28" fillId="7" borderId="16" xfId="3" applyFont="1" applyFill="1" applyBorder="1" applyAlignment="1">
      <alignment vertical="center"/>
    </xf>
    <xf numFmtId="0" fontId="43" fillId="7" borderId="70" xfId="5" applyFont="1" applyFill="1" applyBorder="1" applyAlignment="1">
      <alignment horizontal="left" vertical="center" wrapText="1"/>
    </xf>
    <xf numFmtId="0" fontId="28" fillId="7" borderId="77" xfId="3" applyFont="1" applyFill="1" applyBorder="1" applyAlignment="1">
      <alignment vertical="center"/>
    </xf>
    <xf numFmtId="49" fontId="28" fillId="7" borderId="78" xfId="3" applyNumberFormat="1" applyFont="1" applyFill="1" applyBorder="1" applyAlignment="1">
      <alignment horizontal="center" vertical="center"/>
    </xf>
    <xf numFmtId="0" fontId="43" fillId="7" borderId="70" xfId="3" applyFont="1" applyFill="1" applyBorder="1" applyAlignment="1">
      <alignment vertical="center" wrapText="1"/>
    </xf>
    <xf numFmtId="0" fontId="43" fillId="7" borderId="0" xfId="3" applyFont="1" applyFill="1" applyBorder="1" applyAlignment="1">
      <alignment vertical="center" wrapText="1"/>
    </xf>
    <xf numFmtId="0" fontId="35" fillId="0" borderId="0" xfId="3" applyFill="1" applyAlignment="1"/>
    <xf numFmtId="0" fontId="49" fillId="7" borderId="79" xfId="3" applyFont="1" applyFill="1" applyBorder="1"/>
    <xf numFmtId="0" fontId="28" fillId="7" borderId="80" xfId="3" applyFont="1" applyFill="1" applyBorder="1" applyAlignment="1">
      <alignment vertical="center"/>
    </xf>
    <xf numFmtId="49" fontId="28" fillId="7" borderId="81" xfId="3" applyNumberFormat="1" applyFont="1" applyFill="1" applyBorder="1" applyAlignment="1">
      <alignment horizontal="center" vertical="center"/>
    </xf>
    <xf numFmtId="0" fontId="43" fillId="7" borderId="82" xfId="3" applyFont="1" applyFill="1" applyBorder="1" applyAlignment="1">
      <alignment vertical="center"/>
    </xf>
    <xf numFmtId="0" fontId="45" fillId="8" borderId="83" xfId="3" applyFont="1" applyFill="1" applyBorder="1" applyAlignment="1">
      <alignment vertical="center"/>
    </xf>
    <xf numFmtId="0" fontId="44" fillId="8" borderId="84" xfId="3" applyFont="1" applyFill="1" applyBorder="1" applyAlignment="1">
      <alignment vertical="center"/>
    </xf>
    <xf numFmtId="0" fontId="46" fillId="8" borderId="85" xfId="3" applyFont="1" applyFill="1" applyBorder="1" applyAlignment="1">
      <alignment vertical="center"/>
    </xf>
    <xf numFmtId="0" fontId="43" fillId="7" borderId="21" xfId="3" applyFont="1" applyFill="1" applyBorder="1" applyAlignment="1">
      <alignment vertical="center"/>
    </xf>
    <xf numFmtId="178" fontId="28" fillId="7" borderId="18" xfId="3" applyNumberFormat="1" applyFont="1" applyFill="1" applyBorder="1" applyAlignment="1">
      <alignment horizontal="center" vertical="center"/>
    </xf>
    <xf numFmtId="0" fontId="46" fillId="8" borderId="86" xfId="3" applyFont="1" applyFill="1" applyBorder="1" applyAlignment="1">
      <alignment vertical="center"/>
    </xf>
    <xf numFmtId="0" fontId="44" fillId="8" borderId="61" xfId="3" applyFont="1" applyFill="1" applyBorder="1" applyAlignment="1">
      <alignment vertical="center"/>
    </xf>
    <xf numFmtId="49" fontId="44" fillId="8" borderId="87" xfId="3" applyNumberFormat="1" applyFont="1" applyFill="1" applyBorder="1" applyAlignment="1">
      <alignment horizontal="center" vertical="center"/>
    </xf>
    <xf numFmtId="0" fontId="47" fillId="8" borderId="88" xfId="3" applyFont="1" applyFill="1" applyBorder="1" applyAlignment="1">
      <alignment vertical="center"/>
    </xf>
    <xf numFmtId="0" fontId="28" fillId="7" borderId="0" xfId="3" applyFont="1" applyFill="1" applyBorder="1"/>
    <xf numFmtId="0" fontId="43" fillId="7" borderId="0" xfId="5" applyFont="1" applyFill="1" applyBorder="1" applyAlignment="1">
      <alignment horizontal="left" vertical="center" wrapText="1"/>
    </xf>
    <xf numFmtId="0" fontId="50" fillId="7" borderId="56" xfId="3" applyFont="1" applyFill="1" applyBorder="1" applyAlignment="1">
      <alignment vertical="center"/>
    </xf>
    <xf numFmtId="0" fontId="42" fillId="7" borderId="79" xfId="3" applyFont="1" applyFill="1" applyBorder="1" applyAlignment="1">
      <alignment vertical="center"/>
    </xf>
    <xf numFmtId="0" fontId="28" fillId="7" borderId="89" xfId="3" applyFont="1" applyFill="1" applyBorder="1" applyAlignment="1">
      <alignment vertical="center"/>
    </xf>
    <xf numFmtId="49" fontId="28" fillId="7" borderId="90" xfId="3" applyNumberFormat="1" applyFont="1" applyFill="1" applyBorder="1" applyAlignment="1">
      <alignment horizontal="center" vertical="center"/>
    </xf>
    <xf numFmtId="0" fontId="44" fillId="8" borderId="91" xfId="3" applyFont="1" applyFill="1" applyBorder="1" applyAlignment="1">
      <alignment vertical="center"/>
    </xf>
    <xf numFmtId="49" fontId="44" fillId="8" borderId="50" xfId="3" applyNumberFormat="1" applyFont="1" applyFill="1" applyBorder="1" applyAlignment="1">
      <alignment horizontal="center" vertical="center"/>
    </xf>
    <xf numFmtId="0" fontId="28" fillId="7" borderId="92" xfId="3" applyFont="1" applyFill="1" applyBorder="1" applyAlignment="1">
      <alignment vertical="center"/>
    </xf>
    <xf numFmtId="49" fontId="28" fillId="7" borderId="93" xfId="3" applyNumberFormat="1" applyFont="1" applyFill="1" applyBorder="1" applyAlignment="1">
      <alignment horizontal="center" vertical="center"/>
    </xf>
    <xf numFmtId="0" fontId="43" fillId="7" borderId="94" xfId="3" applyFont="1" applyFill="1" applyBorder="1" applyAlignment="1">
      <alignment vertical="center"/>
    </xf>
    <xf numFmtId="49" fontId="28" fillId="7" borderId="95" xfId="3" applyNumberFormat="1" applyFont="1" applyFill="1" applyBorder="1" applyAlignment="1">
      <alignment horizontal="center" vertical="center"/>
    </xf>
    <xf numFmtId="0" fontId="51" fillId="8" borderId="50" xfId="3" applyFont="1" applyFill="1" applyBorder="1" applyAlignment="1">
      <alignment vertical="center"/>
    </xf>
    <xf numFmtId="49" fontId="51" fillId="8" borderId="96" xfId="3" applyNumberFormat="1" applyFont="1" applyFill="1" applyBorder="1" applyAlignment="1">
      <alignment horizontal="center" vertical="center"/>
    </xf>
    <xf numFmtId="0" fontId="52" fillId="8" borderId="97" xfId="3" applyFont="1" applyFill="1" applyBorder="1" applyAlignment="1">
      <alignment vertical="center"/>
    </xf>
    <xf numFmtId="178" fontId="43" fillId="7" borderId="98" xfId="3" applyNumberFormat="1" applyFont="1" applyFill="1" applyBorder="1" applyAlignment="1">
      <alignment horizontal="left" vertical="center"/>
    </xf>
    <xf numFmtId="178" fontId="43" fillId="7" borderId="0" xfId="3" applyNumberFormat="1" applyFont="1" applyFill="1" applyBorder="1" applyAlignment="1">
      <alignment horizontal="left" vertical="center"/>
    </xf>
    <xf numFmtId="49" fontId="28" fillId="7" borderId="99" xfId="3" applyNumberFormat="1" applyFont="1" applyFill="1" applyBorder="1" applyAlignment="1">
      <alignment horizontal="center" vertical="center"/>
    </xf>
    <xf numFmtId="0" fontId="28" fillId="7" borderId="100" xfId="3" applyFont="1" applyFill="1" applyBorder="1" applyAlignment="1">
      <alignment vertical="center"/>
    </xf>
    <xf numFmtId="49" fontId="28" fillId="7" borderId="101" xfId="3" applyNumberFormat="1" applyFont="1" applyFill="1" applyBorder="1" applyAlignment="1">
      <alignment horizontal="center" vertical="center"/>
    </xf>
    <xf numFmtId="0" fontId="43" fillId="7" borderId="94" xfId="3" applyFont="1" applyFill="1" applyBorder="1" applyAlignment="1">
      <alignment horizontal="right" vertical="center"/>
    </xf>
    <xf numFmtId="0" fontId="42" fillId="7" borderId="102" xfId="3" applyFont="1" applyFill="1" applyBorder="1" applyAlignment="1">
      <alignment vertical="center"/>
    </xf>
    <xf numFmtId="49" fontId="28" fillId="7" borderId="103" xfId="3" applyNumberFormat="1" applyFont="1" applyFill="1" applyBorder="1" applyAlignment="1">
      <alignment horizontal="center" vertical="center"/>
    </xf>
    <xf numFmtId="0" fontId="43" fillId="7" borderId="104" xfId="3" applyFont="1" applyFill="1" applyBorder="1" applyAlignment="1">
      <alignment vertical="center"/>
    </xf>
    <xf numFmtId="0" fontId="41" fillId="8" borderId="105" xfId="3" applyFont="1" applyFill="1" applyBorder="1"/>
    <xf numFmtId="0" fontId="44" fillId="8" borderId="106" xfId="3" applyFont="1" applyFill="1" applyBorder="1" applyAlignment="1">
      <alignment vertical="center"/>
    </xf>
    <xf numFmtId="49" fontId="44" fillId="8" borderId="107" xfId="3" applyNumberFormat="1" applyFont="1" applyFill="1" applyBorder="1" applyAlignment="1">
      <alignment horizontal="center" vertical="center"/>
    </xf>
    <xf numFmtId="0" fontId="46" fillId="8" borderId="108" xfId="3" applyFont="1" applyFill="1" applyBorder="1" applyAlignment="1">
      <alignment vertical="center"/>
    </xf>
    <xf numFmtId="0" fontId="45" fillId="8" borderId="109" xfId="3" applyFont="1" applyFill="1" applyBorder="1" applyAlignment="1">
      <alignment vertical="center"/>
    </xf>
    <xf numFmtId="0" fontId="44" fillId="8" borderId="110" xfId="3" applyFont="1" applyFill="1" applyBorder="1" applyAlignment="1">
      <alignment vertical="center"/>
    </xf>
    <xf numFmtId="49" fontId="44" fillId="8" borderId="0" xfId="3" applyNumberFormat="1" applyFont="1" applyFill="1" applyBorder="1" applyAlignment="1">
      <alignment horizontal="center" vertical="center"/>
    </xf>
    <xf numFmtId="0" fontId="46" fillId="8" borderId="111" xfId="3" applyFont="1" applyFill="1" applyBorder="1" applyAlignment="1">
      <alignment vertical="center"/>
    </xf>
    <xf numFmtId="0" fontId="44" fillId="8" borderId="112" xfId="3" applyFont="1" applyFill="1" applyBorder="1" applyAlignment="1">
      <alignment vertical="center"/>
    </xf>
    <xf numFmtId="49" fontId="44" fillId="8" borderId="113" xfId="3" applyNumberFormat="1" applyFont="1" applyFill="1" applyBorder="1" applyAlignment="1">
      <alignment horizontal="center" vertical="center"/>
    </xf>
    <xf numFmtId="0" fontId="53" fillId="8" borderId="114" xfId="3" applyFont="1" applyFill="1" applyBorder="1" applyAlignment="1">
      <alignment vertical="center"/>
    </xf>
    <xf numFmtId="0" fontId="51" fillId="8" borderId="61" xfId="3" applyFont="1" applyFill="1" applyBorder="1" applyAlignment="1">
      <alignment vertical="center"/>
    </xf>
    <xf numFmtId="49" fontId="44" fillId="8" borderId="61" xfId="3" applyNumberFormat="1" applyFont="1" applyFill="1" applyBorder="1" applyAlignment="1">
      <alignment horizontal="center" vertical="center"/>
    </xf>
    <xf numFmtId="0" fontId="46" fillId="8" borderId="56" xfId="3" applyFont="1" applyFill="1" applyBorder="1" applyAlignment="1">
      <alignment vertical="center"/>
    </xf>
    <xf numFmtId="0" fontId="44" fillId="8" borderId="0" xfId="3" applyFont="1" applyFill="1" applyBorder="1" applyAlignment="1">
      <alignment vertical="center"/>
    </xf>
    <xf numFmtId="0" fontId="44" fillId="8" borderId="0" xfId="3" applyFont="1" applyFill="1" applyBorder="1" applyAlignment="1">
      <alignment horizontal="center" vertical="center"/>
    </xf>
    <xf numFmtId="0" fontId="47" fillId="8" borderId="98" xfId="3" applyFont="1" applyFill="1" applyBorder="1" applyAlignment="1">
      <alignment vertical="center"/>
    </xf>
    <xf numFmtId="0" fontId="49" fillId="7" borderId="56" xfId="3" applyFont="1" applyFill="1" applyBorder="1" applyAlignment="1">
      <alignment vertical="center"/>
    </xf>
    <xf numFmtId="49" fontId="28" fillId="7" borderId="115" xfId="3" applyNumberFormat="1" applyFont="1" applyFill="1" applyBorder="1" applyAlignment="1">
      <alignment horizontal="center" vertical="center"/>
    </xf>
    <xf numFmtId="0" fontId="43" fillId="7" borderId="116" xfId="3" applyFont="1" applyFill="1" applyBorder="1" applyAlignment="1">
      <alignment vertical="center"/>
    </xf>
    <xf numFmtId="49" fontId="28" fillId="7" borderId="117" xfId="3" applyNumberFormat="1" applyFont="1" applyFill="1" applyBorder="1" applyAlignment="1">
      <alignment horizontal="center" vertical="center"/>
    </xf>
    <xf numFmtId="0" fontId="28" fillId="7" borderId="68" xfId="3" applyFont="1" applyFill="1" applyBorder="1"/>
    <xf numFmtId="0" fontId="28" fillId="7" borderId="21" xfId="3" applyFont="1" applyFill="1" applyBorder="1" applyAlignment="1">
      <alignment vertical="center"/>
    </xf>
    <xf numFmtId="49" fontId="28" fillId="7" borderId="118" xfId="3" applyNumberFormat="1" applyFont="1" applyFill="1" applyBorder="1" applyAlignment="1">
      <alignment horizontal="center" vertical="center"/>
    </xf>
    <xf numFmtId="0" fontId="43" fillId="7" borderId="98" xfId="3" applyFont="1" applyFill="1" applyBorder="1" applyAlignment="1">
      <alignment vertical="center"/>
    </xf>
    <xf numFmtId="0" fontId="28" fillId="7" borderId="77" xfId="3" applyFont="1" applyFill="1" applyBorder="1"/>
    <xf numFmtId="0" fontId="28" fillId="7" borderId="78" xfId="3" applyFont="1" applyFill="1" applyBorder="1"/>
    <xf numFmtId="0" fontId="43" fillId="7" borderId="67" xfId="3" applyFont="1" applyFill="1" applyBorder="1" applyAlignment="1">
      <alignment horizontal="right" vertical="center"/>
    </xf>
    <xf numFmtId="0" fontId="49" fillId="7" borderId="66" xfId="3" applyFont="1" applyFill="1" applyBorder="1" applyAlignment="1">
      <alignment vertical="center"/>
    </xf>
    <xf numFmtId="49" fontId="28" fillId="7" borderId="119" xfId="3" applyNumberFormat="1" applyFont="1" applyFill="1" applyBorder="1" applyAlignment="1">
      <alignment horizontal="center" vertical="center"/>
    </xf>
    <xf numFmtId="0" fontId="43" fillId="7" borderId="120" xfId="3" applyFont="1" applyFill="1" applyBorder="1" applyAlignment="1">
      <alignment vertical="center"/>
    </xf>
    <xf numFmtId="49" fontId="28" fillId="7" borderId="121" xfId="3" applyNumberFormat="1" applyFont="1" applyFill="1" applyBorder="1" applyAlignment="1">
      <alignment horizontal="center" vertical="center"/>
    </xf>
    <xf numFmtId="0" fontId="43" fillId="7" borderId="122" xfId="3" applyFont="1" applyFill="1" applyBorder="1" applyAlignment="1">
      <alignment vertical="center"/>
    </xf>
    <xf numFmtId="0" fontId="28" fillId="7" borderId="44" xfId="3" applyFont="1" applyFill="1" applyBorder="1" applyAlignment="1">
      <alignment vertical="center"/>
    </xf>
    <xf numFmtId="0" fontId="49" fillId="7" borderId="102" xfId="3" applyFont="1" applyFill="1" applyBorder="1" applyAlignment="1">
      <alignment vertical="center"/>
    </xf>
    <xf numFmtId="49" fontId="28" fillId="7" borderId="123" xfId="3" applyNumberFormat="1" applyFont="1" applyFill="1" applyBorder="1" applyAlignment="1">
      <alignment horizontal="center" vertical="center"/>
    </xf>
    <xf numFmtId="0" fontId="43" fillId="7" borderId="124" xfId="3" applyFont="1" applyFill="1" applyBorder="1" applyAlignment="1">
      <alignment vertical="center"/>
    </xf>
    <xf numFmtId="0" fontId="46" fillId="8" borderId="125" xfId="3" applyFont="1" applyFill="1" applyBorder="1" applyAlignment="1">
      <alignment vertical="center"/>
    </xf>
    <xf numFmtId="0" fontId="28" fillId="7" borderId="92" xfId="3" applyFont="1" applyFill="1" applyBorder="1"/>
    <xf numFmtId="0" fontId="28" fillId="7" borderId="126" xfId="3" applyFont="1" applyFill="1" applyBorder="1" applyAlignment="1">
      <alignment vertical="center"/>
    </xf>
    <xf numFmtId="0" fontId="28" fillId="7" borderId="57" xfId="3" applyFont="1" applyFill="1" applyBorder="1"/>
    <xf numFmtId="0" fontId="28" fillId="7" borderId="58" xfId="3" applyFont="1" applyFill="1" applyBorder="1"/>
    <xf numFmtId="0" fontId="49" fillId="7" borderId="127" xfId="3" applyFont="1" applyFill="1" applyBorder="1" applyAlignment="1">
      <alignment vertical="center"/>
    </xf>
    <xf numFmtId="0" fontId="28" fillId="7" borderId="128" xfId="3" applyFont="1" applyFill="1" applyBorder="1" applyAlignment="1">
      <alignment vertical="center"/>
    </xf>
    <xf numFmtId="0" fontId="28" fillId="7" borderId="21" xfId="3" applyFont="1" applyFill="1" applyBorder="1"/>
    <xf numFmtId="49" fontId="28" fillId="7" borderId="17" xfId="3" applyNumberFormat="1" applyFont="1" applyFill="1" applyBorder="1" applyAlignment="1">
      <alignment horizontal="center" vertical="center"/>
    </xf>
    <xf numFmtId="0" fontId="42" fillId="7" borderId="0" xfId="3" applyFont="1" applyFill="1" applyBorder="1" applyAlignment="1">
      <alignment vertical="center"/>
    </xf>
    <xf numFmtId="178" fontId="28" fillId="7" borderId="0" xfId="3" applyNumberFormat="1" applyFont="1" applyFill="1" applyBorder="1" applyAlignment="1">
      <alignment horizontal="center" vertical="center"/>
    </xf>
    <xf numFmtId="0" fontId="43" fillId="7" borderId="129" xfId="3" applyFont="1" applyFill="1" applyBorder="1" applyAlignment="1">
      <alignment vertical="center"/>
    </xf>
    <xf numFmtId="0" fontId="43" fillId="7" borderId="130" xfId="3" applyFont="1" applyFill="1" applyBorder="1" applyAlignment="1">
      <alignment vertical="center"/>
    </xf>
    <xf numFmtId="0" fontId="28" fillId="7" borderId="126" xfId="3" applyFont="1" applyFill="1" applyBorder="1"/>
    <xf numFmtId="0" fontId="44" fillId="8" borderId="47" xfId="3" applyFont="1" applyFill="1" applyBorder="1" applyAlignment="1">
      <alignment horizontal="center" vertical="center"/>
    </xf>
    <xf numFmtId="0" fontId="45" fillId="8" borderId="86" xfId="3" applyFont="1" applyFill="1" applyBorder="1" applyAlignment="1">
      <alignment vertical="center"/>
    </xf>
    <xf numFmtId="0" fontId="44" fillId="8" borderId="87" xfId="3" applyFont="1" applyFill="1" applyBorder="1" applyAlignment="1">
      <alignment horizontal="center" vertical="center"/>
    </xf>
    <xf numFmtId="0" fontId="46" fillId="8" borderId="88" xfId="3" applyFont="1" applyFill="1" applyBorder="1" applyAlignment="1">
      <alignment vertical="center"/>
    </xf>
    <xf numFmtId="0" fontId="28" fillId="7" borderId="131" xfId="3" applyFont="1" applyFill="1" applyBorder="1"/>
    <xf numFmtId="0" fontId="35" fillId="7" borderId="0" xfId="3" applyFont="1" applyFill="1" applyBorder="1"/>
    <xf numFmtId="49" fontId="36" fillId="0" borderId="0" xfId="3" applyNumberFormat="1" applyFont="1" applyFill="1" applyBorder="1" applyAlignment="1">
      <alignment vertical="center"/>
    </xf>
    <xf numFmtId="0" fontId="54" fillId="0" borderId="0" xfId="3" applyFont="1" applyFill="1" applyBorder="1" applyAlignment="1">
      <alignment vertical="center"/>
    </xf>
    <xf numFmtId="0" fontId="39" fillId="0" borderId="0" xfId="3" applyFont="1" applyFill="1" applyBorder="1" applyAlignment="1">
      <alignment vertical="center"/>
    </xf>
    <xf numFmtId="178" fontId="36" fillId="0" borderId="0" xfId="3" applyNumberFormat="1" applyFont="1" applyFill="1" applyBorder="1" applyAlignment="1">
      <alignment horizontal="center" vertical="center"/>
    </xf>
    <xf numFmtId="0" fontId="40" fillId="0" borderId="0" xfId="3" applyFont="1" applyFill="1" applyBorder="1" applyAlignment="1">
      <alignment vertical="center"/>
    </xf>
    <xf numFmtId="0" fontId="40" fillId="0" borderId="0" xfId="3" applyFont="1" applyFill="1" applyAlignment="1">
      <alignment vertical="center"/>
    </xf>
    <xf numFmtId="0" fontId="1" fillId="9" borderId="42" xfId="4" applyFont="1" applyFill="1" applyBorder="1" applyAlignment="1">
      <alignment vertical="center"/>
    </xf>
    <xf numFmtId="0" fontId="1" fillId="9" borderId="41" xfId="4" applyFont="1" applyFill="1" applyBorder="1" applyAlignment="1">
      <alignment vertical="center"/>
    </xf>
    <xf numFmtId="177" fontId="55" fillId="9" borderId="41" xfId="4" applyNumberFormat="1" applyFont="1" applyFill="1" applyBorder="1" applyAlignment="1">
      <alignment horizontal="left" vertical="center"/>
    </xf>
    <xf numFmtId="49" fontId="55" fillId="9" borderId="41" xfId="4" applyNumberFormat="1" applyFont="1" applyFill="1" applyBorder="1" applyAlignment="1">
      <alignment horizontal="center" vertical="center"/>
    </xf>
    <xf numFmtId="0" fontId="55" fillId="9" borderId="41" xfId="4" applyFont="1" applyFill="1" applyBorder="1" applyAlignment="1">
      <alignment vertical="center"/>
    </xf>
    <xf numFmtId="0" fontId="1" fillId="9" borderId="41" xfId="4" applyFont="1" applyFill="1" applyBorder="1">
      <alignment vertical="center"/>
    </xf>
    <xf numFmtId="0" fontId="28" fillId="9" borderId="41" xfId="4" applyFont="1" applyFill="1" applyBorder="1" applyAlignment="1">
      <alignment vertical="center"/>
    </xf>
    <xf numFmtId="49" fontId="1" fillId="9" borderId="41" xfId="4" applyNumberFormat="1" applyFont="1" applyFill="1" applyBorder="1" applyAlignment="1">
      <alignment horizontal="center" vertical="center"/>
    </xf>
    <xf numFmtId="0" fontId="1" fillId="0" borderId="0" xfId="4">
      <alignment vertical="center"/>
    </xf>
    <xf numFmtId="0" fontId="28" fillId="9" borderId="126" xfId="4" applyFont="1" applyFill="1" applyBorder="1" applyAlignment="1">
      <alignment vertical="center"/>
    </xf>
    <xf numFmtId="0" fontId="28" fillId="9" borderId="0" xfId="4" applyFont="1" applyFill="1" applyBorder="1" applyAlignment="1">
      <alignment vertical="center"/>
    </xf>
    <xf numFmtId="0" fontId="43" fillId="9" borderId="132" xfId="4" applyFont="1" applyFill="1" applyBorder="1" applyAlignment="1">
      <alignment vertical="center"/>
    </xf>
    <xf numFmtId="0" fontId="28" fillId="9" borderId="132" xfId="4" applyFont="1" applyFill="1" applyBorder="1" applyAlignment="1">
      <alignment vertical="center"/>
    </xf>
    <xf numFmtId="49" fontId="28" fillId="9" borderId="132" xfId="4" applyNumberFormat="1" applyFont="1" applyFill="1" applyBorder="1" applyAlignment="1">
      <alignment horizontal="center" vertical="center"/>
    </xf>
    <xf numFmtId="0" fontId="1" fillId="9" borderId="0" xfId="4" applyFont="1" applyFill="1" applyBorder="1">
      <alignment vertical="center"/>
    </xf>
    <xf numFmtId="0" fontId="28" fillId="9" borderId="44" xfId="4" applyFont="1" applyFill="1" applyBorder="1" applyAlignment="1">
      <alignment vertical="center"/>
    </xf>
    <xf numFmtId="0" fontId="56" fillId="10" borderId="110" xfId="4" applyFont="1" applyFill="1" applyBorder="1" applyAlignment="1">
      <alignment vertical="center"/>
    </xf>
    <xf numFmtId="0" fontId="57" fillId="10" borderId="133" xfId="4" applyFont="1" applyFill="1" applyBorder="1" applyAlignment="1">
      <alignment vertical="center"/>
    </xf>
    <xf numFmtId="49" fontId="58" fillId="10" borderId="0" xfId="4" applyNumberFormat="1" applyFont="1" applyFill="1" applyBorder="1" applyAlignment="1">
      <alignment horizontal="center" vertical="center"/>
    </xf>
    <xf numFmtId="0" fontId="58" fillId="10" borderId="134" xfId="4" applyFont="1" applyFill="1" applyBorder="1" applyAlignment="1">
      <alignment vertical="center"/>
    </xf>
    <xf numFmtId="0" fontId="1" fillId="9" borderId="98" xfId="4" applyFont="1" applyFill="1" applyBorder="1">
      <alignment vertical="center"/>
    </xf>
    <xf numFmtId="0" fontId="56" fillId="10" borderId="105" xfId="4" applyFont="1" applyFill="1" applyBorder="1" applyAlignment="1">
      <alignment vertical="center"/>
    </xf>
    <xf numFmtId="0" fontId="57" fillId="10" borderId="129" xfId="4" applyFont="1" applyFill="1" applyBorder="1" applyAlignment="1">
      <alignment vertical="center"/>
    </xf>
    <xf numFmtId="49" fontId="58" fillId="10" borderId="129" xfId="4" applyNumberFormat="1" applyFont="1" applyFill="1" applyBorder="1" applyAlignment="1">
      <alignment horizontal="center" vertical="center"/>
    </xf>
    <xf numFmtId="0" fontId="58" fillId="10" borderId="108" xfId="4" applyFont="1" applyFill="1" applyBorder="1" applyAlignment="1">
      <alignment vertical="center"/>
    </xf>
    <xf numFmtId="0" fontId="43" fillId="11" borderId="21" xfId="4" applyFont="1" applyFill="1" applyBorder="1" applyAlignment="1">
      <alignment vertical="center"/>
    </xf>
    <xf numFmtId="49" fontId="28" fillId="11" borderId="18" xfId="4" applyNumberFormat="1" applyFont="1" applyFill="1" applyBorder="1" applyAlignment="1">
      <alignment horizontal="center" vertical="center"/>
    </xf>
    <xf numFmtId="0" fontId="28" fillId="11" borderId="135" xfId="4" applyFont="1" applyFill="1" applyBorder="1" applyAlignment="1">
      <alignment vertical="center"/>
    </xf>
    <xf numFmtId="0" fontId="1" fillId="0" borderId="98" xfId="4" applyFont="1" applyFill="1" applyBorder="1">
      <alignment vertical="center"/>
    </xf>
    <xf numFmtId="0" fontId="43" fillId="9" borderId="56" xfId="4" applyFont="1" applyFill="1" applyBorder="1" applyAlignment="1">
      <alignment vertical="center"/>
    </xf>
    <xf numFmtId="0" fontId="28" fillId="11" borderId="72" xfId="4" applyFont="1" applyFill="1" applyBorder="1" applyAlignment="1">
      <alignment vertical="center"/>
    </xf>
    <xf numFmtId="0" fontId="43" fillId="9" borderId="0" xfId="4" applyFont="1" applyFill="1" applyBorder="1" applyAlignment="1">
      <alignment vertical="center"/>
    </xf>
    <xf numFmtId="49" fontId="43" fillId="9" borderId="15" xfId="4" applyNumberFormat="1" applyFont="1" applyFill="1" applyBorder="1" applyAlignment="1">
      <alignment vertical="center"/>
    </xf>
    <xf numFmtId="0" fontId="43" fillId="9" borderId="136" xfId="4" applyFont="1" applyFill="1" applyBorder="1" applyAlignment="1">
      <alignment vertical="center"/>
    </xf>
    <xf numFmtId="49" fontId="28" fillId="9" borderId="137" xfId="4" applyNumberFormat="1" applyFont="1" applyFill="1" applyBorder="1" applyAlignment="1">
      <alignment horizontal="center" vertical="center"/>
    </xf>
    <xf numFmtId="0" fontId="28" fillId="9" borderId="72" xfId="4" applyFont="1" applyFill="1" applyBorder="1" applyAlignment="1">
      <alignment vertical="center"/>
    </xf>
    <xf numFmtId="0" fontId="43" fillId="9" borderId="15" xfId="4" applyFont="1" applyFill="1" applyBorder="1" applyAlignment="1">
      <alignment vertical="center"/>
    </xf>
    <xf numFmtId="0" fontId="28" fillId="9" borderId="70" xfId="6" applyFont="1" applyFill="1" applyBorder="1" applyAlignment="1">
      <alignment horizontal="left" vertical="center" wrapText="1"/>
    </xf>
    <xf numFmtId="49" fontId="28" fillId="0" borderId="137" xfId="4" applyNumberFormat="1" applyFont="1" applyFill="1" applyBorder="1" applyAlignment="1">
      <alignment horizontal="center" vertical="center"/>
    </xf>
    <xf numFmtId="0" fontId="28" fillId="0" borderId="70" xfId="6" applyFont="1" applyFill="1" applyBorder="1" applyAlignment="1">
      <alignment horizontal="left" vertical="center" wrapText="1"/>
    </xf>
    <xf numFmtId="0" fontId="28" fillId="9" borderId="70" xfId="4" applyFont="1" applyFill="1" applyBorder="1" applyAlignment="1">
      <alignment vertical="center"/>
    </xf>
    <xf numFmtId="0" fontId="43" fillId="9" borderId="99" xfId="4" applyFont="1" applyFill="1" applyBorder="1" applyAlignment="1">
      <alignment vertical="center"/>
    </xf>
    <xf numFmtId="0" fontId="43" fillId="9" borderId="16" xfId="4" applyFont="1" applyFill="1" applyBorder="1" applyAlignment="1">
      <alignment vertical="center"/>
    </xf>
    <xf numFmtId="49" fontId="28" fillId="9" borderId="22" xfId="4" applyNumberFormat="1" applyFont="1" applyFill="1" applyBorder="1" applyAlignment="1">
      <alignment horizontal="center" vertical="center"/>
    </xf>
    <xf numFmtId="0" fontId="28" fillId="9" borderId="72" xfId="4" applyFont="1" applyFill="1" applyBorder="1" applyAlignment="1">
      <alignment vertical="center" wrapText="1"/>
    </xf>
    <xf numFmtId="0" fontId="28" fillId="11" borderId="72" xfId="6" applyFont="1" applyFill="1" applyBorder="1" applyAlignment="1">
      <alignment horizontal="left" vertical="center" wrapText="1"/>
    </xf>
    <xf numFmtId="0" fontId="28" fillId="9" borderId="72" xfId="6" applyFont="1" applyFill="1" applyBorder="1" applyAlignment="1">
      <alignment horizontal="left" vertical="center" wrapText="1"/>
    </xf>
    <xf numFmtId="0" fontId="28" fillId="9" borderId="135" xfId="6" applyFont="1" applyFill="1" applyBorder="1" applyAlignment="1">
      <alignment horizontal="left" vertical="center" wrapText="1"/>
    </xf>
    <xf numFmtId="0" fontId="28" fillId="9" borderId="56" xfId="4" applyFont="1" applyFill="1" applyBorder="1" applyAlignment="1">
      <alignment vertical="center"/>
    </xf>
    <xf numFmtId="0" fontId="43" fillId="9" borderId="138" xfId="4" applyFont="1" applyFill="1" applyBorder="1" applyAlignment="1">
      <alignment vertical="center"/>
    </xf>
    <xf numFmtId="0" fontId="43" fillId="9" borderId="139" xfId="4" applyFont="1" applyFill="1" applyBorder="1" applyAlignment="1">
      <alignment vertical="center"/>
    </xf>
    <xf numFmtId="0" fontId="28" fillId="9" borderId="104" xfId="6" applyFont="1" applyFill="1" applyBorder="1" applyAlignment="1">
      <alignment horizontal="left" vertical="center" wrapText="1"/>
    </xf>
    <xf numFmtId="0" fontId="56" fillId="10" borderId="0" xfId="4" applyFont="1" applyFill="1" applyBorder="1" applyAlignment="1">
      <alignment vertical="center"/>
    </xf>
    <xf numFmtId="0" fontId="57" fillId="10" borderId="0" xfId="4" applyFont="1" applyFill="1" applyBorder="1" applyAlignment="1">
      <alignment vertical="center"/>
    </xf>
    <xf numFmtId="49" fontId="58" fillId="10" borderId="140" xfId="4" applyNumberFormat="1" applyFont="1" applyFill="1" applyBorder="1" applyAlignment="1">
      <alignment horizontal="center" vertical="center"/>
    </xf>
    <xf numFmtId="0" fontId="58" fillId="10" borderId="141" xfId="6" applyFont="1" applyFill="1" applyBorder="1" applyAlignment="1">
      <alignment horizontal="left" vertical="center" wrapText="1"/>
    </xf>
    <xf numFmtId="49" fontId="43" fillId="9" borderId="0" xfId="4" applyNumberFormat="1" applyFont="1" applyFill="1" applyBorder="1" applyAlignment="1">
      <alignment vertical="center"/>
    </xf>
    <xf numFmtId="0" fontId="28" fillId="0" borderId="82" xfId="6" applyFont="1" applyFill="1" applyBorder="1" applyAlignment="1">
      <alignment horizontal="left" vertical="center" wrapText="1"/>
    </xf>
    <xf numFmtId="49" fontId="58" fillId="10" borderId="142" xfId="4" applyNumberFormat="1" applyFont="1" applyFill="1" applyBorder="1" applyAlignment="1">
      <alignment horizontal="center" vertical="center"/>
    </xf>
    <xf numFmtId="0" fontId="58" fillId="10" borderId="143" xfId="4" applyFont="1" applyFill="1" applyBorder="1" applyAlignment="1">
      <alignment vertical="center"/>
    </xf>
    <xf numFmtId="0" fontId="43" fillId="9" borderId="144" xfId="4" applyFont="1" applyFill="1" applyBorder="1" applyAlignment="1">
      <alignment vertical="center"/>
    </xf>
    <xf numFmtId="49" fontId="28" fillId="9" borderId="139" xfId="4" applyNumberFormat="1" applyFont="1" applyFill="1" applyBorder="1" applyAlignment="1">
      <alignment horizontal="center" vertical="center"/>
    </xf>
    <xf numFmtId="0" fontId="28" fillId="9" borderId="98" xfId="4" applyFont="1" applyFill="1" applyBorder="1" applyAlignment="1">
      <alignment vertical="center" wrapText="1"/>
    </xf>
    <xf numFmtId="49" fontId="58" fillId="10" borderId="110" xfId="4" applyNumberFormat="1" applyFont="1" applyFill="1" applyBorder="1" applyAlignment="1">
      <alignment horizontal="center" vertical="center"/>
    </xf>
    <xf numFmtId="49" fontId="28" fillId="11" borderId="11" xfId="4" applyNumberFormat="1" applyFont="1" applyFill="1" applyBorder="1" applyAlignment="1">
      <alignment horizontal="center" vertical="center"/>
    </xf>
    <xf numFmtId="0" fontId="43" fillId="9" borderId="66" xfId="4" applyFont="1" applyFill="1" applyBorder="1" applyAlignment="1">
      <alignment vertical="center"/>
    </xf>
    <xf numFmtId="0" fontId="28" fillId="0" borderId="135" xfId="6" applyFont="1" applyFill="1" applyBorder="1" applyAlignment="1">
      <alignment horizontal="left" vertical="center" wrapText="1"/>
    </xf>
    <xf numFmtId="49" fontId="59" fillId="11" borderId="0" xfId="4" applyNumberFormat="1" applyFont="1" applyFill="1" applyBorder="1" applyAlignment="1">
      <alignment horizontal="center" vertical="center"/>
    </xf>
    <xf numFmtId="0" fontId="43" fillId="11" borderId="15" xfId="4" applyFont="1" applyFill="1" applyBorder="1" applyAlignment="1">
      <alignment vertical="center"/>
    </xf>
    <xf numFmtId="0" fontId="28" fillId="9" borderId="70" xfId="4" applyFont="1" applyFill="1" applyBorder="1">
      <alignment vertical="center"/>
    </xf>
    <xf numFmtId="0" fontId="57" fillId="10" borderId="110" xfId="4" applyFont="1" applyFill="1" applyBorder="1" applyAlignment="1">
      <alignment vertical="center"/>
    </xf>
    <xf numFmtId="0" fontId="56" fillId="9" borderId="0" xfId="4" applyFont="1" applyFill="1" applyBorder="1" applyAlignment="1">
      <alignment vertical="center"/>
    </xf>
    <xf numFmtId="0" fontId="60" fillId="11" borderId="15" xfId="4" applyFont="1" applyFill="1" applyBorder="1" applyAlignment="1">
      <alignment vertical="center"/>
    </xf>
    <xf numFmtId="49" fontId="61" fillId="11" borderId="0" xfId="4" applyNumberFormat="1" applyFont="1" applyFill="1" applyBorder="1" applyAlignment="1">
      <alignment horizontal="center" vertical="center"/>
    </xf>
    <xf numFmtId="0" fontId="58" fillId="11" borderId="98" xfId="4" applyFont="1" applyFill="1" applyBorder="1" applyAlignment="1">
      <alignment vertical="center"/>
    </xf>
    <xf numFmtId="0" fontId="28" fillId="0" borderId="70" xfId="4" applyFont="1" applyFill="1" applyBorder="1" applyAlignment="1">
      <alignment vertical="center" wrapText="1"/>
    </xf>
    <xf numFmtId="0" fontId="28" fillId="9" borderId="65" xfId="4" applyFont="1" applyFill="1" applyBorder="1" applyAlignment="1">
      <alignment vertical="center" wrapText="1"/>
    </xf>
    <xf numFmtId="49" fontId="28" fillId="9" borderId="136" xfId="4" applyNumberFormat="1" applyFont="1" applyFill="1" applyBorder="1" applyAlignment="1">
      <alignment horizontal="center" vertical="center"/>
    </xf>
    <xf numFmtId="0" fontId="28" fillId="11" borderId="98" xfId="4" applyFont="1" applyFill="1" applyBorder="1" applyAlignment="1">
      <alignment vertical="center"/>
    </xf>
    <xf numFmtId="0" fontId="43" fillId="11" borderId="22" xfId="4" applyFont="1" applyFill="1" applyBorder="1" applyAlignment="1">
      <alignment vertical="center"/>
    </xf>
    <xf numFmtId="49" fontId="28" fillId="11" borderId="21" xfId="4" applyNumberFormat="1" applyFont="1" applyFill="1" applyBorder="1" applyAlignment="1">
      <alignment horizontal="center" vertical="center"/>
    </xf>
    <xf numFmtId="0" fontId="28" fillId="0" borderId="70" xfId="4" applyFont="1" applyFill="1" applyBorder="1" applyAlignment="1">
      <alignment vertical="center"/>
    </xf>
    <xf numFmtId="0" fontId="56" fillId="10" borderId="145" xfId="4" applyFont="1" applyFill="1" applyBorder="1" applyAlignment="1">
      <alignment vertical="center"/>
    </xf>
    <xf numFmtId="0" fontId="58" fillId="10" borderId="134" xfId="6" applyFont="1" applyFill="1" applyBorder="1" applyAlignment="1">
      <alignment horizontal="left" vertical="center" wrapText="1"/>
    </xf>
    <xf numFmtId="0" fontId="43" fillId="9" borderId="145" xfId="4" applyFont="1" applyFill="1" applyBorder="1" applyAlignment="1">
      <alignment vertical="center"/>
    </xf>
    <xf numFmtId="0" fontId="43" fillId="9" borderId="146" xfId="4" applyFont="1" applyFill="1" applyBorder="1" applyAlignment="1">
      <alignment vertical="center"/>
    </xf>
    <xf numFmtId="0" fontId="43" fillId="9" borderId="57" xfId="4" applyFont="1" applyFill="1" applyBorder="1" applyAlignment="1">
      <alignment vertical="center"/>
    </xf>
    <xf numFmtId="0" fontId="43" fillId="9" borderId="147" xfId="4" applyFont="1" applyFill="1" applyBorder="1" applyAlignment="1">
      <alignment vertical="center"/>
    </xf>
    <xf numFmtId="49" fontId="59" fillId="11" borderId="133" xfId="4" applyNumberFormat="1" applyFont="1" applyFill="1" applyBorder="1" applyAlignment="1">
      <alignment horizontal="center" vertical="center"/>
    </xf>
    <xf numFmtId="0" fontId="28" fillId="11" borderId="116" xfId="4" applyFont="1" applyFill="1" applyBorder="1" applyAlignment="1">
      <alignment vertical="center"/>
    </xf>
    <xf numFmtId="0" fontId="36" fillId="0" borderId="79" xfId="4" applyFont="1" applyFill="1" applyBorder="1" applyAlignment="1">
      <alignment vertical="center"/>
    </xf>
    <xf numFmtId="0" fontId="43" fillId="9" borderId="89" xfId="4" applyFont="1" applyFill="1" applyBorder="1" applyAlignment="1">
      <alignment vertical="center"/>
    </xf>
    <xf numFmtId="49" fontId="28" fillId="9" borderId="148" xfId="4" applyNumberFormat="1" applyFont="1" applyFill="1" applyBorder="1" applyAlignment="1">
      <alignment horizontal="center" vertical="center"/>
    </xf>
    <xf numFmtId="0" fontId="43" fillId="9" borderId="82" xfId="4" applyFont="1" applyFill="1" applyBorder="1" applyAlignment="1">
      <alignment vertical="center"/>
    </xf>
    <xf numFmtId="0" fontId="1" fillId="7" borderId="0" xfId="4" applyFont="1" applyFill="1" applyBorder="1">
      <alignment vertical="center"/>
    </xf>
    <xf numFmtId="0" fontId="62" fillId="7" borderId="0" xfId="4" applyFont="1" applyFill="1" applyBorder="1" applyAlignment="1">
      <alignment vertical="center"/>
    </xf>
    <xf numFmtId="0" fontId="28" fillId="7" borderId="0" xfId="4" applyFont="1" applyFill="1" applyBorder="1" applyAlignment="1">
      <alignment vertical="center"/>
    </xf>
    <xf numFmtId="49" fontId="28" fillId="7" borderId="0" xfId="4" applyNumberFormat="1" applyFont="1" applyFill="1" applyBorder="1" applyAlignment="1">
      <alignment horizontal="center" vertical="center"/>
    </xf>
    <xf numFmtId="0" fontId="36" fillId="7" borderId="0" xfId="4" applyFont="1" applyFill="1" applyBorder="1" applyAlignment="1">
      <alignment vertical="center"/>
    </xf>
    <xf numFmtId="0" fontId="43" fillId="7" borderId="0" xfId="4" applyFont="1" applyFill="1" applyBorder="1" applyAlignment="1">
      <alignment vertical="center"/>
    </xf>
    <xf numFmtId="0" fontId="43" fillId="7" borderId="131" xfId="4" applyFont="1" applyFill="1" applyBorder="1" applyAlignment="1">
      <alignment vertical="center"/>
    </xf>
    <xf numFmtId="49" fontId="28" fillId="7" borderId="131" xfId="4" applyNumberFormat="1" applyFont="1" applyFill="1" applyBorder="1" applyAlignment="1">
      <alignment horizontal="center" vertical="center"/>
    </xf>
    <xf numFmtId="0" fontId="28" fillId="7" borderId="131" xfId="4" applyFont="1" applyFill="1" applyBorder="1" applyAlignment="1">
      <alignment vertical="center" wrapText="1"/>
    </xf>
    <xf numFmtId="0" fontId="1" fillId="7" borderId="131" xfId="4" applyFont="1" applyFill="1" applyBorder="1">
      <alignment vertical="center"/>
    </xf>
    <xf numFmtId="0" fontId="63" fillId="7" borderId="0" xfId="4" applyFont="1" applyFill="1" applyBorder="1" applyAlignment="1">
      <alignment vertical="center"/>
    </xf>
    <xf numFmtId="0" fontId="36" fillId="0" borderId="0" xfId="4" applyFont="1" applyFill="1" applyBorder="1" applyAlignment="1">
      <alignment vertical="center"/>
    </xf>
    <xf numFmtId="0" fontId="43" fillId="9" borderId="79" xfId="4" applyFont="1" applyFill="1" applyBorder="1" applyAlignment="1">
      <alignment vertical="center"/>
    </xf>
    <xf numFmtId="0" fontId="28" fillId="9" borderId="82" xfId="6" applyFont="1" applyFill="1" applyBorder="1" applyAlignment="1">
      <alignment horizontal="left" vertical="center" wrapText="1"/>
    </xf>
    <xf numFmtId="0" fontId="1" fillId="7" borderId="0" xfId="4" applyFill="1" applyBorder="1">
      <alignment vertical="center"/>
    </xf>
    <xf numFmtId="0" fontId="63" fillId="7" borderId="0" xfId="4" applyFont="1" applyFill="1" applyBorder="1" applyAlignment="1">
      <alignment vertical="center" wrapText="1"/>
    </xf>
    <xf numFmtId="0" fontId="28" fillId="9" borderId="129" xfId="4" applyFont="1" applyFill="1" applyBorder="1" applyAlignment="1">
      <alignment vertical="center"/>
    </xf>
    <xf numFmtId="49" fontId="28" fillId="9" borderId="129" xfId="4" applyNumberFormat="1" applyFont="1" applyFill="1" applyBorder="1" applyAlignment="1">
      <alignment horizontal="center" vertical="center"/>
    </xf>
    <xf numFmtId="0" fontId="1" fillId="0" borderId="0" xfId="4" applyBorder="1">
      <alignment vertical="center"/>
    </xf>
    <xf numFmtId="0" fontId="62" fillId="0" borderId="0" xfId="4" applyFont="1" applyFill="1" applyBorder="1" applyAlignment="1">
      <alignment vertical="center"/>
    </xf>
    <xf numFmtId="49" fontId="28" fillId="0" borderId="0" xfId="4" applyNumberFormat="1" applyFont="1" applyFill="1" applyBorder="1" applyAlignment="1">
      <alignment horizontal="center" vertical="center"/>
    </xf>
    <xf numFmtId="0" fontId="63" fillId="0" borderId="0" xfId="6" applyFont="1" applyFill="1" applyBorder="1" applyAlignment="1">
      <alignment horizontal="left" vertical="center" wrapText="1"/>
    </xf>
    <xf numFmtId="49" fontId="36" fillId="0" borderId="0" xfId="4" applyNumberFormat="1" applyFont="1" applyFill="1" applyBorder="1" applyAlignment="1">
      <alignment horizontal="center" vertical="center"/>
    </xf>
    <xf numFmtId="0" fontId="62" fillId="0" borderId="0" xfId="4" applyFont="1" applyBorder="1" applyAlignment="1">
      <alignment vertical="center"/>
    </xf>
    <xf numFmtId="49" fontId="59" fillId="0" borderId="0" xfId="4" applyNumberFormat="1" applyFont="1" applyBorder="1" applyAlignment="1">
      <alignment horizontal="center" vertical="center"/>
    </xf>
    <xf numFmtId="0" fontId="63" fillId="0" borderId="0" xfId="4" applyFont="1" applyFill="1" applyBorder="1" applyAlignment="1">
      <alignment vertical="center"/>
    </xf>
    <xf numFmtId="49" fontId="28" fillId="0" borderId="0" xfId="4" applyNumberFormat="1" applyFont="1" applyBorder="1" applyAlignment="1">
      <alignment horizontal="center" vertical="center"/>
    </xf>
    <xf numFmtId="0" fontId="40" fillId="0" borderId="0" xfId="4" applyFont="1" applyBorder="1" applyAlignment="1">
      <alignment vertical="center"/>
    </xf>
    <xf numFmtId="0" fontId="28" fillId="7" borderId="42" xfId="4" applyFont="1" applyFill="1" applyBorder="1" applyAlignment="1">
      <alignment vertical="center"/>
    </xf>
    <xf numFmtId="177" fontId="43" fillId="7" borderId="41" xfId="4" applyNumberFormat="1" applyFont="1" applyFill="1" applyBorder="1" applyAlignment="1">
      <alignment horizontal="center" vertical="center"/>
    </xf>
    <xf numFmtId="177" fontId="55" fillId="7" borderId="41" xfId="4" applyNumberFormat="1" applyFont="1" applyFill="1" applyBorder="1" applyAlignment="1">
      <alignment horizontal="left" vertical="center"/>
    </xf>
    <xf numFmtId="0" fontId="28" fillId="7" borderId="41" xfId="4" applyFont="1" applyFill="1" applyBorder="1" applyAlignment="1">
      <alignment vertical="center"/>
    </xf>
    <xf numFmtId="178" fontId="1" fillId="7" borderId="41" xfId="4" applyNumberFormat="1" applyFont="1" applyFill="1" applyBorder="1" applyAlignment="1">
      <alignment vertical="center"/>
    </xf>
    <xf numFmtId="0" fontId="1" fillId="7" borderId="41" xfId="4" applyFont="1" applyFill="1" applyBorder="1" applyAlignment="1">
      <alignment horizontal="center" vertical="center"/>
    </xf>
    <xf numFmtId="0" fontId="28" fillId="7" borderId="44" xfId="4" applyFont="1" applyFill="1" applyBorder="1" applyAlignment="1">
      <alignment vertical="center"/>
    </xf>
    <xf numFmtId="0" fontId="56" fillId="10" borderId="49" xfId="4" applyFont="1" applyFill="1" applyBorder="1" applyAlignment="1">
      <alignment vertical="center"/>
    </xf>
    <xf numFmtId="0" fontId="57" fillId="10" borderId="50" xfId="4" applyFont="1" applyFill="1" applyBorder="1" applyAlignment="1">
      <alignment vertical="center"/>
    </xf>
    <xf numFmtId="49" fontId="56" fillId="10" borderId="50" xfId="4" applyNumberFormat="1" applyFont="1" applyFill="1" applyBorder="1" applyAlignment="1">
      <alignment horizontal="center" vertical="center"/>
    </xf>
    <xf numFmtId="0" fontId="58" fillId="10" borderId="51" xfId="4" applyFont="1" applyFill="1" applyBorder="1" applyAlignment="1">
      <alignment vertical="center"/>
    </xf>
    <xf numFmtId="0" fontId="58" fillId="7" borderId="0" xfId="4" applyFont="1" applyFill="1" applyBorder="1" applyAlignment="1">
      <alignment vertical="center"/>
    </xf>
    <xf numFmtId="0" fontId="58" fillId="7" borderId="132" xfId="4" applyFont="1" applyFill="1" applyBorder="1" applyAlignment="1">
      <alignment vertical="center"/>
    </xf>
    <xf numFmtId="0" fontId="58" fillId="7" borderId="132" xfId="4" applyFont="1" applyFill="1" applyBorder="1" applyAlignment="1">
      <alignment horizontal="center" vertical="center"/>
    </xf>
    <xf numFmtId="49" fontId="28" fillId="11" borderId="133" xfId="4" applyNumberFormat="1" applyFont="1" applyFill="1" applyBorder="1" applyAlignment="1">
      <alignment horizontal="center" vertical="center"/>
    </xf>
    <xf numFmtId="0" fontId="28" fillId="9" borderId="105" xfId="4" applyFont="1" applyFill="1" applyBorder="1" applyAlignment="1">
      <alignment vertical="center"/>
    </xf>
    <xf numFmtId="0" fontId="43" fillId="11" borderId="106" xfId="4" applyFont="1" applyFill="1" applyBorder="1" applyAlignment="1">
      <alignment vertical="center"/>
    </xf>
    <xf numFmtId="49" fontId="28" fillId="11" borderId="129" xfId="4" applyNumberFormat="1" applyFont="1" applyFill="1" applyBorder="1" applyAlignment="1">
      <alignment horizontal="center" vertical="center"/>
    </xf>
    <xf numFmtId="0" fontId="28" fillId="11" borderId="143" xfId="6" applyFont="1" applyFill="1" applyBorder="1" applyAlignment="1">
      <alignment horizontal="left" vertical="center" wrapText="1"/>
    </xf>
    <xf numFmtId="0" fontId="28" fillId="9" borderId="70" xfId="6" applyFont="1" applyFill="1" applyBorder="1" applyAlignment="1">
      <alignment horizontal="left" vertical="center"/>
    </xf>
    <xf numFmtId="49" fontId="43" fillId="9" borderId="56" xfId="4" applyNumberFormat="1" applyFont="1" applyFill="1" applyBorder="1" applyAlignment="1">
      <alignment vertical="center"/>
    </xf>
    <xf numFmtId="49" fontId="28" fillId="11" borderId="0" xfId="4" applyNumberFormat="1" applyFont="1" applyFill="1" applyBorder="1" applyAlignment="1">
      <alignment horizontal="center" vertical="center"/>
    </xf>
    <xf numFmtId="49" fontId="43" fillId="9" borderId="66" xfId="4" applyNumberFormat="1" applyFont="1" applyFill="1" applyBorder="1" applyAlignment="1">
      <alignment vertical="center"/>
    </xf>
    <xf numFmtId="0" fontId="28" fillId="9" borderId="98" xfId="6" applyFont="1" applyFill="1" applyBorder="1" applyAlignment="1">
      <alignment horizontal="left" vertical="center" wrapText="1"/>
    </xf>
    <xf numFmtId="0" fontId="28" fillId="0" borderId="72" xfId="4" applyFont="1" applyFill="1" applyBorder="1" applyAlignment="1">
      <alignment vertical="center"/>
    </xf>
    <xf numFmtId="49" fontId="28" fillId="0" borderId="22" xfId="4" applyNumberFormat="1" applyFont="1" applyFill="1" applyBorder="1" applyAlignment="1">
      <alignment horizontal="center" vertical="center"/>
    </xf>
    <xf numFmtId="0" fontId="28" fillId="0" borderId="72" xfId="6" applyFont="1" applyFill="1" applyBorder="1" applyAlignment="1">
      <alignment horizontal="left" vertical="center" wrapText="1"/>
    </xf>
    <xf numFmtId="0" fontId="43" fillId="11" borderId="149" xfId="4" applyFont="1" applyFill="1" applyBorder="1" applyAlignment="1">
      <alignment vertical="center"/>
    </xf>
    <xf numFmtId="0" fontId="28" fillId="9" borderId="135" xfId="6" applyFont="1" applyFill="1" applyBorder="1" applyAlignment="1">
      <alignment horizontal="left" vertical="center"/>
    </xf>
    <xf numFmtId="49" fontId="28" fillId="9" borderId="18" xfId="4" applyNumberFormat="1" applyFont="1" applyFill="1" applyBorder="1" applyAlignment="1">
      <alignment horizontal="center" vertical="center"/>
    </xf>
    <xf numFmtId="0" fontId="28" fillId="11" borderId="18" xfId="4" applyFont="1" applyFill="1" applyBorder="1" applyAlignment="1">
      <alignment horizontal="center" vertical="center"/>
    </xf>
    <xf numFmtId="0" fontId="28" fillId="9" borderId="135" xfId="4" applyFont="1" applyFill="1" applyBorder="1" applyAlignment="1">
      <alignment vertical="center"/>
    </xf>
    <xf numFmtId="0" fontId="28" fillId="9" borderId="137"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135" xfId="6" applyFont="1" applyFill="1" applyBorder="1" applyAlignment="1">
      <alignment horizontal="left" vertical="center" wrapText="1"/>
    </xf>
    <xf numFmtId="0" fontId="28" fillId="9" borderId="22" xfId="4" applyFont="1" applyFill="1" applyBorder="1" applyAlignment="1">
      <alignment horizontal="center" vertical="center"/>
    </xf>
    <xf numFmtId="0" fontId="28" fillId="9" borderId="65" xfId="6" applyFont="1" applyFill="1" applyBorder="1" applyAlignment="1">
      <alignment horizontal="left" vertical="center" wrapText="1"/>
    </xf>
    <xf numFmtId="0" fontId="28" fillId="9" borderId="136" xfId="4" applyFont="1" applyFill="1" applyBorder="1" applyAlignment="1">
      <alignment horizontal="center" vertical="center"/>
    </xf>
    <xf numFmtId="0" fontId="28" fillId="9" borderId="59" xfId="6" applyFont="1" applyFill="1" applyBorder="1" applyAlignment="1">
      <alignment horizontal="left" vertical="center" wrapText="1"/>
    </xf>
    <xf numFmtId="0" fontId="28" fillId="7" borderId="150" xfId="4" applyFont="1" applyFill="1" applyBorder="1" applyAlignment="1">
      <alignment vertical="center"/>
    </xf>
    <xf numFmtId="0" fontId="43" fillId="9" borderId="131" xfId="4" applyFont="1" applyFill="1" applyBorder="1" applyAlignment="1">
      <alignment vertical="center"/>
    </xf>
    <xf numFmtId="0" fontId="43" fillId="9" borderId="151" xfId="4" applyFont="1" applyFill="1" applyBorder="1" applyAlignment="1">
      <alignment vertical="center"/>
    </xf>
    <xf numFmtId="49" fontId="43" fillId="9" borderId="151" xfId="4" applyNumberFormat="1" applyFont="1" applyFill="1" applyBorder="1" applyAlignment="1">
      <alignment vertical="center"/>
    </xf>
    <xf numFmtId="0" fontId="28" fillId="9" borderId="116" xfId="6" applyFont="1" applyFill="1" applyBorder="1" applyAlignment="1">
      <alignment horizontal="left" vertical="center" wrapText="1"/>
    </xf>
    <xf numFmtId="49" fontId="43" fillId="9" borderId="147" xfId="4" applyNumberFormat="1" applyFont="1" applyFill="1" applyBorder="1" applyAlignment="1">
      <alignment vertical="center"/>
    </xf>
    <xf numFmtId="49" fontId="43" fillId="9" borderId="152" xfId="4" applyNumberFormat="1" applyFont="1" applyFill="1" applyBorder="1" applyAlignment="1">
      <alignment vertical="center"/>
    </xf>
    <xf numFmtId="49" fontId="28" fillId="11" borderId="18" xfId="4" applyNumberFormat="1" applyFont="1" applyFill="1" applyBorder="1" applyAlignment="1">
      <alignment horizontal="center" vertical="center" textRotation="255"/>
    </xf>
    <xf numFmtId="0" fontId="28" fillId="11" borderId="72" xfId="4" applyFont="1" applyFill="1" applyBorder="1" applyAlignment="1">
      <alignment vertical="center" textRotation="255"/>
    </xf>
    <xf numFmtId="0" fontId="36" fillId="0" borderId="152" xfId="4" applyFont="1" applyFill="1" applyBorder="1" applyAlignment="1">
      <alignment vertical="center"/>
    </xf>
    <xf numFmtId="0" fontId="28" fillId="11" borderId="133" xfId="4" applyFont="1" applyFill="1" applyBorder="1" applyAlignment="1">
      <alignment horizontal="center" vertical="center"/>
    </xf>
    <xf numFmtId="0" fontId="28" fillId="11" borderId="116" xfId="4" applyFont="1" applyFill="1" applyBorder="1" applyAlignment="1">
      <alignment horizontal="right" vertical="center"/>
    </xf>
    <xf numFmtId="0" fontId="28" fillId="9" borderId="152" xfId="4" applyFont="1" applyFill="1" applyBorder="1" applyAlignment="1">
      <alignment vertical="center"/>
    </xf>
    <xf numFmtId="0" fontId="64" fillId="9" borderId="16" xfId="4" applyFont="1" applyFill="1" applyBorder="1" applyAlignment="1">
      <alignment vertical="center"/>
    </xf>
    <xf numFmtId="0" fontId="28" fillId="0" borderId="137" xfId="4" applyFont="1" applyFill="1" applyBorder="1" applyAlignment="1">
      <alignment horizontal="center" vertical="center"/>
    </xf>
    <xf numFmtId="0" fontId="28" fillId="0" borderId="70" xfId="4" applyFont="1" applyFill="1" applyBorder="1" applyAlignment="1">
      <alignment horizontal="left" vertical="center"/>
    </xf>
    <xf numFmtId="0" fontId="43" fillId="9" borderId="15" xfId="4" applyFont="1" applyFill="1" applyBorder="1" applyAlignment="1">
      <alignment vertical="center" textRotation="255"/>
    </xf>
    <xf numFmtId="0" fontId="28" fillId="9" borderId="153" xfId="4" applyFont="1" applyFill="1" applyBorder="1" applyAlignment="1">
      <alignment vertical="center"/>
    </xf>
    <xf numFmtId="0" fontId="64" fillId="9" borderId="144" xfId="4" applyFont="1" applyFill="1" applyBorder="1" applyAlignment="1">
      <alignment vertical="center"/>
    </xf>
    <xf numFmtId="0" fontId="28" fillId="0" borderId="104" xfId="4" applyFont="1" applyFill="1" applyBorder="1" applyAlignment="1">
      <alignment horizontal="left" vertical="center"/>
    </xf>
    <xf numFmtId="0" fontId="43" fillId="9" borderId="72" xfId="4" applyFont="1" applyFill="1" applyBorder="1" applyAlignment="1">
      <alignment vertical="center"/>
    </xf>
    <xf numFmtId="0" fontId="56" fillId="10" borderId="154" xfId="4" applyFont="1" applyFill="1" applyBorder="1" applyAlignment="1">
      <alignment vertical="center"/>
    </xf>
    <xf numFmtId="49" fontId="57" fillId="10" borderId="99" xfId="4" applyNumberFormat="1" applyFont="1" applyFill="1" applyBorder="1" applyAlignment="1">
      <alignment vertical="center"/>
    </xf>
    <xf numFmtId="0" fontId="58" fillId="10" borderId="155" xfId="4" applyFont="1" applyFill="1" applyBorder="1" applyAlignment="1">
      <alignment horizontal="center" vertical="center"/>
    </xf>
    <xf numFmtId="49" fontId="58" fillId="10" borderId="141" xfId="4" applyNumberFormat="1" applyFont="1" applyFill="1" applyBorder="1" applyAlignment="1">
      <alignment vertical="center"/>
    </xf>
    <xf numFmtId="0" fontId="43" fillId="9" borderId="144" xfId="4" applyFont="1" applyFill="1" applyBorder="1" applyAlignment="1">
      <alignment vertical="center" textRotation="255"/>
    </xf>
    <xf numFmtId="0" fontId="28" fillId="9" borderId="156" xfId="4" applyFont="1" applyFill="1" applyBorder="1" applyAlignment="1">
      <alignment vertical="center"/>
    </xf>
    <xf numFmtId="0" fontId="28" fillId="9" borderId="79" xfId="4" applyFont="1" applyFill="1" applyBorder="1" applyAlignment="1">
      <alignment vertical="center"/>
    </xf>
    <xf numFmtId="49" fontId="28" fillId="9" borderId="144" xfId="4" applyNumberFormat="1" applyFont="1" applyFill="1" applyBorder="1" applyAlignment="1">
      <alignment horizontal="center" vertical="center"/>
    </xf>
    <xf numFmtId="0" fontId="28" fillId="9" borderId="94" xfId="4" applyFont="1" applyFill="1" applyBorder="1" applyAlignment="1">
      <alignment vertical="center"/>
    </xf>
    <xf numFmtId="0" fontId="28" fillId="7" borderId="126" xfId="4" applyFont="1" applyFill="1" applyBorder="1" applyAlignment="1">
      <alignment vertical="center"/>
    </xf>
    <xf numFmtId="0" fontId="28" fillId="7" borderId="0" xfId="4" applyFont="1" applyFill="1" applyBorder="1" applyAlignment="1">
      <alignment horizontal="center" vertical="center"/>
    </xf>
    <xf numFmtId="0" fontId="39" fillId="0" borderId="0" xfId="4" applyFont="1" applyFill="1" applyBorder="1" applyAlignment="1">
      <alignment vertical="center"/>
    </xf>
    <xf numFmtId="0" fontId="28" fillId="0" borderId="0" xfId="4" applyFont="1" applyFill="1" applyBorder="1" applyAlignment="1">
      <alignment vertical="center"/>
    </xf>
    <xf numFmtId="0" fontId="28" fillId="0" borderId="0" xfId="4" applyFont="1" applyFill="1" applyBorder="1" applyAlignment="1">
      <alignment horizontal="center" vertical="center"/>
    </xf>
    <xf numFmtId="0" fontId="39" fillId="0" borderId="0" xfId="4" applyFont="1" applyFill="1" applyBorder="1" applyAlignment="1">
      <alignment horizontal="center" vertical="center"/>
    </xf>
    <xf numFmtId="0" fontId="62" fillId="0" borderId="0" xfId="4" applyFont="1" applyFill="1" applyAlignment="1">
      <alignment vertical="center"/>
    </xf>
    <xf numFmtId="49" fontId="28" fillId="0" borderId="0" xfId="4" applyNumberFormat="1" applyFont="1" applyFill="1" applyAlignment="1">
      <alignment horizontal="center" vertical="center"/>
    </xf>
    <xf numFmtId="176" fontId="17" fillId="0" borderId="19" xfId="1" applyNumberFormat="1" applyFont="1" applyFill="1" applyBorder="1" applyAlignment="1">
      <alignment vertical="top" wrapText="1"/>
    </xf>
    <xf numFmtId="176" fontId="17" fillId="0" borderId="20" xfId="1" applyNumberFormat="1" applyFont="1" applyFill="1" applyBorder="1" applyAlignment="1">
      <alignment vertical="top" wrapText="1"/>
    </xf>
    <xf numFmtId="0" fontId="17" fillId="0" borderId="22" xfId="1" applyFont="1" applyFill="1" applyBorder="1" applyAlignment="1">
      <alignment vertical="top" wrapText="1"/>
    </xf>
    <xf numFmtId="0" fontId="17" fillId="0" borderId="16" xfId="1" applyFont="1" applyFill="1" applyBorder="1" applyAlignment="1">
      <alignment vertical="top" wrapText="1"/>
    </xf>
    <xf numFmtId="0" fontId="2" fillId="0" borderId="3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34" fillId="8" borderId="40" xfId="0" applyFont="1" applyFill="1" applyBorder="1" applyAlignment="1" applyProtection="1">
      <alignment horizontal="center" vertical="center" wrapText="1"/>
    </xf>
    <xf numFmtId="0" fontId="34" fillId="8" borderId="38" xfId="0" applyFont="1" applyFill="1" applyBorder="1" applyAlignment="1" applyProtection="1">
      <alignment horizontal="center" vertical="center" wrapText="1"/>
    </xf>
    <xf numFmtId="0" fontId="34" fillId="8" borderId="40" xfId="0" applyFont="1" applyFill="1" applyBorder="1" applyAlignment="1">
      <alignment horizontal="center" vertical="center"/>
    </xf>
    <xf numFmtId="0" fontId="34" fillId="8" borderId="38" xfId="0" applyFont="1" applyFill="1" applyBorder="1" applyAlignment="1">
      <alignment horizontal="center" vertical="center"/>
    </xf>
    <xf numFmtId="0" fontId="0" fillId="0" borderId="31" xfId="0" applyBorder="1" applyAlignment="1">
      <alignment horizontal="center" vertical="center" wrapText="1"/>
    </xf>
    <xf numFmtId="0" fontId="2" fillId="6" borderId="32" xfId="0" applyFont="1" applyFill="1" applyBorder="1" applyAlignment="1">
      <alignment horizontal="center" vertical="center" wrapText="1"/>
    </xf>
    <xf numFmtId="0" fontId="2" fillId="6" borderId="31" xfId="0" applyFont="1" applyFill="1" applyBorder="1" applyAlignment="1">
      <alignment horizontal="center" vertical="center" wrapText="1"/>
    </xf>
    <xf numFmtId="177" fontId="43" fillId="7" borderId="0" xfId="4" applyNumberFormat="1" applyFont="1" applyFill="1" applyBorder="1" applyAlignment="1">
      <alignment horizontal="center" vertical="center"/>
    </xf>
    <xf numFmtId="177" fontId="55" fillId="7" borderId="0" xfId="4" applyNumberFormat="1" applyFont="1" applyFill="1" applyBorder="1" applyAlignment="1">
      <alignment horizontal="left" vertical="center"/>
    </xf>
    <xf numFmtId="0" fontId="1" fillId="7" borderId="0" xfId="4" applyFont="1" applyFill="1" applyBorder="1" applyAlignment="1">
      <alignment vertical="center"/>
    </xf>
    <xf numFmtId="178" fontId="1" fillId="7" borderId="0" xfId="4" applyNumberFormat="1" applyFont="1" applyFill="1" applyBorder="1" applyAlignment="1">
      <alignment vertical="center"/>
    </xf>
    <xf numFmtId="0" fontId="1" fillId="7" borderId="0" xfId="4" applyFont="1" applyFill="1" applyBorder="1" applyAlignment="1">
      <alignment horizontal="center" vertical="center"/>
    </xf>
  </cellXfs>
  <cellStyles count="7">
    <cellStyle name="標準" xfId="0" builtinId="0"/>
    <cellStyle name="標準 2" xfId="2"/>
    <cellStyle name="標準 3" xfId="4"/>
    <cellStyle name="標準_Sheet1" xfId="6"/>
    <cellStyle name="標準_Sheet2" xfId="5"/>
    <cellStyle name="標準_プレ調査目次_130907_miyake" xfId="1"/>
    <cellStyle name="標準_業種コード表（案）040629" xfId="3"/>
  </cellStyles>
  <dxfs count="8">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0</xdr:col>
      <xdr:colOff>0</xdr:colOff>
      <xdr:row>40</xdr:row>
      <xdr:rowOff>0</xdr:rowOff>
    </xdr:to>
    <xdr:sp macro="" textlink="">
      <xdr:nvSpPr>
        <xdr:cNvPr id="3" name="Text Box 2"/>
        <xdr:cNvSpPr txBox="1">
          <a:spLocks noChangeArrowheads="1"/>
        </xdr:cNvSpPr>
      </xdr:nvSpPr>
      <xdr:spPr bwMode="auto">
        <a:xfrm>
          <a:off x="2571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9</xdr:col>
      <xdr:colOff>2000250</xdr:colOff>
      <xdr:row>4</xdr:row>
      <xdr:rowOff>0</xdr:rowOff>
    </xdr:from>
    <xdr:to>
      <xdr:col>9</xdr:col>
      <xdr:colOff>238125</xdr:colOff>
      <xdr:row>4</xdr:row>
      <xdr:rowOff>0</xdr:rowOff>
    </xdr:to>
    <xdr:sp macro="" textlink="">
      <xdr:nvSpPr>
        <xdr:cNvPr id="4" name="Text Box 3"/>
        <xdr:cNvSpPr txBox="1">
          <a:spLocks noChangeArrowheads="1"/>
        </xdr:cNvSpPr>
      </xdr:nvSpPr>
      <xdr:spPr bwMode="auto">
        <a:xfrm>
          <a:off x="7610475" y="11239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13</xdr:col>
      <xdr:colOff>2000250</xdr:colOff>
      <xdr:row>41</xdr:row>
      <xdr:rowOff>0</xdr:rowOff>
    </xdr:from>
    <xdr:to>
      <xdr:col>13</xdr:col>
      <xdr:colOff>238125</xdr:colOff>
      <xdr:row>41</xdr:row>
      <xdr:rowOff>0</xdr:rowOff>
    </xdr:to>
    <xdr:sp macro="" textlink="">
      <xdr:nvSpPr>
        <xdr:cNvPr id="5" name="Text Box 3"/>
        <xdr:cNvSpPr txBox="1">
          <a:spLocks noChangeArrowheads="1"/>
        </xdr:cNvSpPr>
      </xdr:nvSpPr>
      <xdr:spPr bwMode="auto">
        <a:xfrm>
          <a:off x="10906125" y="109918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3"/>
  <sheetViews>
    <sheetView showGridLines="0" tabSelected="1" view="pageBreakPreview" zoomScale="60" zoomScaleNormal="100" workbookViewId="0">
      <pane xSplit="1" ySplit="4" topLeftCell="B5" activePane="bottomRight" state="frozen"/>
      <selection pane="topRight"/>
      <selection pane="bottomLeft"/>
      <selection pane="bottomRight" activeCell="K27" sqref="K27"/>
    </sheetView>
  </sheetViews>
  <sheetFormatPr defaultRowHeight="16.5"/>
  <cols>
    <col min="1" max="1" width="3.375" style="1" customWidth="1"/>
    <col min="2" max="3" width="8.625" style="3" customWidth="1"/>
    <col min="4" max="4" width="50.625" style="2" customWidth="1"/>
    <col min="5" max="16384" width="9" style="1"/>
  </cols>
  <sheetData>
    <row r="1" spans="1:6" s="41" customFormat="1" ht="24.75">
      <c r="A1" s="44" t="s">
        <v>131</v>
      </c>
      <c r="B1" s="43"/>
      <c r="C1" s="43"/>
      <c r="D1" s="42"/>
      <c r="E1" s="37"/>
    </row>
    <row r="2" spans="1:6" s="36" customFormat="1" ht="22.5">
      <c r="A2" s="40"/>
      <c r="B2" s="38"/>
      <c r="C2" s="38"/>
      <c r="D2" s="39"/>
      <c r="E2" s="37"/>
    </row>
    <row r="3" spans="1:6" s="32" customFormat="1" ht="35.1" customHeight="1">
      <c r="B3" s="519" t="s">
        <v>130</v>
      </c>
      <c r="C3" s="520"/>
      <c r="D3" s="521" t="s">
        <v>129</v>
      </c>
      <c r="E3" s="33"/>
    </row>
    <row r="4" spans="1:6" s="32" customFormat="1" ht="150" customHeight="1">
      <c r="B4" s="35" t="s">
        <v>1861</v>
      </c>
      <c r="C4" s="34" t="s">
        <v>1862</v>
      </c>
      <c r="D4" s="522"/>
      <c r="E4" s="33"/>
      <c r="F4" s="33"/>
    </row>
    <row r="5" spans="1:6" s="6" customFormat="1" ht="24.75">
      <c r="A5" s="10"/>
      <c r="B5" s="5" t="s">
        <v>126</v>
      </c>
      <c r="C5" s="4"/>
      <c r="D5" s="4"/>
      <c r="E5" s="1"/>
    </row>
    <row r="6" spans="1:6" s="6" customFormat="1" ht="19.5">
      <c r="A6" s="10"/>
      <c r="B6" s="22">
        <v>1</v>
      </c>
      <c r="C6" s="21">
        <v>1</v>
      </c>
      <c r="D6" s="20" t="s">
        <v>125</v>
      </c>
      <c r="E6" s="1"/>
    </row>
    <row r="7" spans="1:6" s="6" customFormat="1" ht="19.5">
      <c r="A7" s="10"/>
      <c r="B7" s="13">
        <v>2</v>
      </c>
      <c r="C7" s="12">
        <f t="shared" ref="C7:C13" si="0">C6+1</f>
        <v>2</v>
      </c>
      <c r="D7" s="11" t="s">
        <v>124</v>
      </c>
      <c r="E7" s="1"/>
    </row>
    <row r="8" spans="1:6" s="6" customFormat="1" ht="19.5">
      <c r="A8" s="10"/>
      <c r="B8" s="13">
        <v>3</v>
      </c>
      <c r="C8" s="12">
        <f t="shared" si="0"/>
        <v>3</v>
      </c>
      <c r="D8" s="11" t="s">
        <v>123</v>
      </c>
      <c r="E8" s="1"/>
    </row>
    <row r="9" spans="1:6" s="6" customFormat="1" ht="19.5">
      <c r="A9" s="10"/>
      <c r="B9" s="13">
        <v>4</v>
      </c>
      <c r="C9" s="12">
        <f t="shared" si="0"/>
        <v>4</v>
      </c>
      <c r="D9" s="11" t="s">
        <v>122</v>
      </c>
      <c r="E9" s="1"/>
    </row>
    <row r="10" spans="1:6" s="6" customFormat="1" ht="19.5">
      <c r="A10" s="10"/>
      <c r="B10" s="13">
        <v>12</v>
      </c>
      <c r="C10" s="12">
        <f t="shared" si="0"/>
        <v>5</v>
      </c>
      <c r="D10" s="11" t="s">
        <v>121</v>
      </c>
      <c r="E10" s="1"/>
    </row>
    <row r="11" spans="1:6" s="14" customFormat="1" ht="19.5">
      <c r="A11" s="19"/>
      <c r="B11" s="30" t="s">
        <v>4</v>
      </c>
      <c r="C11" s="29">
        <f t="shared" si="0"/>
        <v>6</v>
      </c>
      <c r="D11" s="28" t="s">
        <v>120</v>
      </c>
      <c r="E11" s="15"/>
    </row>
    <row r="12" spans="1:6" s="6" customFormat="1" ht="19.5">
      <c r="A12" s="10"/>
      <c r="B12" s="13">
        <v>13</v>
      </c>
      <c r="C12" s="12">
        <f t="shared" si="0"/>
        <v>7</v>
      </c>
      <c r="D12" s="11" t="s">
        <v>119</v>
      </c>
      <c r="E12" s="1"/>
    </row>
    <row r="13" spans="1:6" s="6" customFormat="1" ht="19.5">
      <c r="A13" s="10"/>
      <c r="B13" s="9">
        <v>14</v>
      </c>
      <c r="C13" s="8">
        <f t="shared" si="0"/>
        <v>8</v>
      </c>
      <c r="D13" s="7" t="s">
        <v>118</v>
      </c>
      <c r="E13" s="1"/>
    </row>
    <row r="14" spans="1:6" s="6" customFormat="1" ht="24.75">
      <c r="A14" s="10"/>
      <c r="B14" s="5" t="s">
        <v>117</v>
      </c>
      <c r="C14" s="4"/>
      <c r="D14" s="4"/>
      <c r="E14" s="1"/>
    </row>
    <row r="15" spans="1:6" s="6" customFormat="1" ht="19.5">
      <c r="A15" s="10"/>
      <c r="B15" s="22">
        <v>5</v>
      </c>
      <c r="C15" s="21">
        <f>C13+1</f>
        <v>9</v>
      </c>
      <c r="D15" s="20" t="s">
        <v>116</v>
      </c>
      <c r="E15" s="1"/>
    </row>
    <row r="16" spans="1:6" s="6" customFormat="1" ht="19.5">
      <c r="A16" s="10"/>
      <c r="B16" s="13">
        <v>6</v>
      </c>
      <c r="C16" s="12">
        <f t="shared" ref="C16:C21" si="1">C15+1</f>
        <v>10</v>
      </c>
      <c r="D16" s="11" t="s">
        <v>115</v>
      </c>
      <c r="E16" s="1"/>
    </row>
    <row r="17" spans="1:5" s="6" customFormat="1" ht="19.5">
      <c r="A17" s="10"/>
      <c r="B17" s="13">
        <v>7</v>
      </c>
      <c r="C17" s="12">
        <f t="shared" si="1"/>
        <v>11</v>
      </c>
      <c r="D17" s="11" t="s">
        <v>114</v>
      </c>
      <c r="E17" s="1"/>
    </row>
    <row r="18" spans="1:5" s="6" customFormat="1" ht="19.5">
      <c r="A18" s="10"/>
      <c r="B18" s="13">
        <v>8</v>
      </c>
      <c r="C18" s="12">
        <f t="shared" si="1"/>
        <v>12</v>
      </c>
      <c r="D18" s="11" t="s">
        <v>113</v>
      </c>
      <c r="E18" s="1"/>
    </row>
    <row r="19" spans="1:5" s="6" customFormat="1" ht="19.5">
      <c r="A19" s="10"/>
      <c r="B19" s="13">
        <v>11</v>
      </c>
      <c r="C19" s="12">
        <f t="shared" si="1"/>
        <v>13</v>
      </c>
      <c r="D19" s="11" t="s">
        <v>112</v>
      </c>
      <c r="E19" s="1"/>
    </row>
    <row r="20" spans="1:5" s="6" customFormat="1" ht="19.5">
      <c r="A20" s="10"/>
      <c r="B20" s="13">
        <v>9</v>
      </c>
      <c r="C20" s="12">
        <f t="shared" si="1"/>
        <v>14</v>
      </c>
      <c r="D20" s="11" t="s">
        <v>111</v>
      </c>
      <c r="E20" s="1"/>
    </row>
    <row r="21" spans="1:5">
      <c r="A21" s="10"/>
      <c r="B21" s="13">
        <v>10</v>
      </c>
      <c r="C21" s="12">
        <f t="shared" si="1"/>
        <v>15</v>
      </c>
      <c r="D21" s="11" t="s">
        <v>110</v>
      </c>
    </row>
    <row r="22" spans="1:5" s="6" customFormat="1" ht="17.25" customHeight="1">
      <c r="A22" s="10"/>
      <c r="B22" s="31" t="s">
        <v>109</v>
      </c>
      <c r="C22" s="12" t="str">
        <f>"Q"&amp;$C$21+1&amp;"-1"</f>
        <v>Q16-1</v>
      </c>
      <c r="D22" s="11" t="s">
        <v>108</v>
      </c>
      <c r="E22" s="1"/>
    </row>
    <row r="23" spans="1:5" ht="17.25" customHeight="1">
      <c r="A23" s="10"/>
      <c r="B23" s="31" t="s">
        <v>107</v>
      </c>
      <c r="C23" s="12" t="str">
        <f>"Q"&amp;$C$21+1&amp;"-2"</f>
        <v>Q16-2</v>
      </c>
      <c r="D23" s="11" t="s">
        <v>106</v>
      </c>
    </row>
    <row r="24" spans="1:5" ht="17.25" customHeight="1">
      <c r="A24" s="10"/>
      <c r="B24" s="31" t="s">
        <v>105</v>
      </c>
      <c r="C24" s="12" t="str">
        <f>"Q"&amp;$C$21+1&amp;"-3"</f>
        <v>Q16-3</v>
      </c>
      <c r="D24" s="11" t="s">
        <v>104</v>
      </c>
    </row>
    <row r="25" spans="1:5" ht="17.25" customHeight="1">
      <c r="A25" s="10"/>
      <c r="B25" s="9">
        <v>16</v>
      </c>
      <c r="C25" s="8">
        <f>C21+2</f>
        <v>17</v>
      </c>
      <c r="D25" s="7" t="s">
        <v>103</v>
      </c>
    </row>
    <row r="26" spans="1:5" s="6" customFormat="1" ht="24.75">
      <c r="A26" s="10"/>
      <c r="B26" s="5" t="s">
        <v>102</v>
      </c>
      <c r="C26" s="4"/>
      <c r="D26" s="4"/>
      <c r="E26" s="1"/>
    </row>
    <row r="27" spans="1:5" ht="18.75">
      <c r="A27" s="10"/>
      <c r="B27" s="27" t="s">
        <v>101</v>
      </c>
      <c r="C27" s="25"/>
      <c r="D27" s="26"/>
    </row>
    <row r="28" spans="1:5">
      <c r="A28" s="10"/>
      <c r="B28" s="22">
        <v>17</v>
      </c>
      <c r="C28" s="21">
        <f>C25+1</f>
        <v>18</v>
      </c>
      <c r="D28" s="20" t="s">
        <v>100</v>
      </c>
    </row>
    <row r="29" spans="1:5">
      <c r="A29" s="10"/>
      <c r="B29" s="13">
        <v>18</v>
      </c>
      <c r="C29" s="12">
        <f t="shared" ref="C29:C38" si="2">C28+1</f>
        <v>19</v>
      </c>
      <c r="D29" s="11" t="s">
        <v>99</v>
      </c>
    </row>
    <row r="30" spans="1:5" s="6" customFormat="1" ht="19.5">
      <c r="A30" s="10"/>
      <c r="B30" s="13">
        <v>19</v>
      </c>
      <c r="C30" s="12">
        <f t="shared" si="2"/>
        <v>20</v>
      </c>
      <c r="D30" s="11" t="s">
        <v>98</v>
      </c>
      <c r="E30" s="1"/>
    </row>
    <row r="31" spans="1:5">
      <c r="A31" s="10"/>
      <c r="B31" s="13">
        <v>20</v>
      </c>
      <c r="C31" s="12">
        <f t="shared" si="2"/>
        <v>21</v>
      </c>
      <c r="D31" s="11" t="s">
        <v>97</v>
      </c>
    </row>
    <row r="32" spans="1:5">
      <c r="A32" s="10"/>
      <c r="B32" s="13">
        <v>21</v>
      </c>
      <c r="C32" s="12">
        <f t="shared" si="2"/>
        <v>22</v>
      </c>
      <c r="D32" s="11" t="s">
        <v>96</v>
      </c>
    </row>
    <row r="33" spans="1:5">
      <c r="A33" s="10"/>
      <c r="B33" s="13">
        <v>22</v>
      </c>
      <c r="C33" s="12">
        <f t="shared" si="2"/>
        <v>23</v>
      </c>
      <c r="D33" s="11" t="s">
        <v>95</v>
      </c>
    </row>
    <row r="34" spans="1:5">
      <c r="A34" s="10"/>
      <c r="B34" s="13">
        <v>23</v>
      </c>
      <c r="C34" s="12">
        <f t="shared" si="2"/>
        <v>24</v>
      </c>
      <c r="D34" s="11" t="s">
        <v>94</v>
      </c>
    </row>
    <row r="35" spans="1:5">
      <c r="A35" s="10"/>
      <c r="B35" s="13">
        <v>24</v>
      </c>
      <c r="C35" s="12">
        <f t="shared" si="2"/>
        <v>25</v>
      </c>
      <c r="D35" s="11" t="s">
        <v>93</v>
      </c>
    </row>
    <row r="36" spans="1:5" s="6" customFormat="1" ht="19.5">
      <c r="A36" s="10"/>
      <c r="B36" s="13">
        <v>25</v>
      </c>
      <c r="C36" s="12">
        <f t="shared" si="2"/>
        <v>26</v>
      </c>
      <c r="D36" s="11" t="s">
        <v>92</v>
      </c>
      <c r="E36" s="1"/>
    </row>
    <row r="37" spans="1:5" s="6" customFormat="1" ht="19.5">
      <c r="A37" s="10"/>
      <c r="B37" s="13">
        <v>26</v>
      </c>
      <c r="C37" s="12">
        <f t="shared" si="2"/>
        <v>27</v>
      </c>
      <c r="D37" s="11" t="s">
        <v>91</v>
      </c>
      <c r="E37" s="1"/>
    </row>
    <row r="38" spans="1:5">
      <c r="A38" s="10"/>
      <c r="B38" s="9">
        <v>27</v>
      </c>
      <c r="C38" s="8">
        <f t="shared" si="2"/>
        <v>28</v>
      </c>
      <c r="D38" s="7" t="s">
        <v>90</v>
      </c>
    </row>
    <row r="39" spans="1:5" ht="18.75">
      <c r="A39" s="10"/>
      <c r="B39" s="27" t="s">
        <v>89</v>
      </c>
      <c r="C39" s="25"/>
      <c r="D39" s="26"/>
    </row>
    <row r="40" spans="1:5">
      <c r="A40" s="10"/>
      <c r="B40" s="22">
        <v>28</v>
      </c>
      <c r="C40" s="21">
        <f>C38+1</f>
        <v>29</v>
      </c>
      <c r="D40" s="20" t="s">
        <v>88</v>
      </c>
    </row>
    <row r="41" spans="1:5">
      <c r="A41" s="10"/>
      <c r="B41" s="13">
        <v>29</v>
      </c>
      <c r="C41" s="12">
        <f t="shared" ref="C41:C57" si="3">C40+1</f>
        <v>30</v>
      </c>
      <c r="D41" s="11" t="s">
        <v>87</v>
      </c>
    </row>
    <row r="42" spans="1:5">
      <c r="A42" s="10"/>
      <c r="B42" s="13">
        <v>30</v>
      </c>
      <c r="C42" s="12">
        <f t="shared" si="3"/>
        <v>31</v>
      </c>
      <c r="D42" s="11" t="s">
        <v>86</v>
      </c>
    </row>
    <row r="43" spans="1:5">
      <c r="A43" s="10"/>
      <c r="B43" s="13">
        <v>35</v>
      </c>
      <c r="C43" s="12">
        <f t="shared" si="3"/>
        <v>32</v>
      </c>
      <c r="D43" s="11" t="s">
        <v>85</v>
      </c>
    </row>
    <row r="44" spans="1:5">
      <c r="A44" s="10"/>
      <c r="B44" s="13">
        <v>31</v>
      </c>
      <c r="C44" s="12">
        <f t="shared" si="3"/>
        <v>33</v>
      </c>
      <c r="D44" s="11" t="s">
        <v>84</v>
      </c>
    </row>
    <row r="45" spans="1:5">
      <c r="A45" s="10"/>
      <c r="B45" s="13">
        <v>32</v>
      </c>
      <c r="C45" s="12">
        <f t="shared" si="3"/>
        <v>34</v>
      </c>
      <c r="D45" s="11" t="s">
        <v>83</v>
      </c>
    </row>
    <row r="46" spans="1:5" ht="33" customHeight="1">
      <c r="A46" s="10"/>
      <c r="B46" s="13" t="s">
        <v>82</v>
      </c>
      <c r="C46" s="12">
        <f t="shared" si="3"/>
        <v>35</v>
      </c>
      <c r="D46" s="11" t="s">
        <v>81</v>
      </c>
    </row>
    <row r="47" spans="1:5">
      <c r="A47" s="10"/>
      <c r="B47" s="13">
        <v>34</v>
      </c>
      <c r="C47" s="12">
        <f t="shared" si="3"/>
        <v>36</v>
      </c>
      <c r="D47" s="11" t="s">
        <v>80</v>
      </c>
    </row>
    <row r="48" spans="1:5">
      <c r="A48" s="10"/>
      <c r="B48" s="13">
        <v>37</v>
      </c>
      <c r="C48" s="12">
        <f t="shared" si="3"/>
        <v>37</v>
      </c>
      <c r="D48" s="11" t="s">
        <v>79</v>
      </c>
    </row>
    <row r="49" spans="1:4">
      <c r="A49" s="10"/>
      <c r="B49" s="13">
        <v>38</v>
      </c>
      <c r="C49" s="12">
        <f t="shared" si="3"/>
        <v>38</v>
      </c>
      <c r="D49" s="11" t="s">
        <v>78</v>
      </c>
    </row>
    <row r="50" spans="1:4">
      <c r="A50" s="10"/>
      <c r="B50" s="13">
        <v>39</v>
      </c>
      <c r="C50" s="12">
        <f t="shared" si="3"/>
        <v>39</v>
      </c>
      <c r="D50" s="11" t="s">
        <v>77</v>
      </c>
    </row>
    <row r="51" spans="1:4">
      <c r="A51" s="10"/>
      <c r="B51" s="13">
        <v>41</v>
      </c>
      <c r="C51" s="12">
        <f t="shared" si="3"/>
        <v>40</v>
      </c>
      <c r="D51" s="11" t="s">
        <v>76</v>
      </c>
    </row>
    <row r="52" spans="1:4" s="15" customFormat="1">
      <c r="A52" s="19"/>
      <c r="B52" s="30" t="s">
        <v>4</v>
      </c>
      <c r="C52" s="29">
        <f t="shared" si="3"/>
        <v>41</v>
      </c>
      <c r="D52" s="28" t="s">
        <v>75</v>
      </c>
    </row>
    <row r="53" spans="1:4" s="15" customFormat="1">
      <c r="A53" s="19"/>
      <c r="B53" s="30" t="s">
        <v>4</v>
      </c>
      <c r="C53" s="29">
        <f t="shared" si="3"/>
        <v>42</v>
      </c>
      <c r="D53" s="28" t="s">
        <v>74</v>
      </c>
    </row>
    <row r="54" spans="1:4" s="15" customFormat="1">
      <c r="A54" s="19"/>
      <c r="B54" s="30" t="s">
        <v>4</v>
      </c>
      <c r="C54" s="29">
        <f t="shared" si="3"/>
        <v>43</v>
      </c>
      <c r="D54" s="28" t="s">
        <v>73</v>
      </c>
    </row>
    <row r="55" spans="1:4" s="15" customFormat="1">
      <c r="A55" s="19"/>
      <c r="B55" s="30" t="s">
        <v>4</v>
      </c>
      <c r="C55" s="29">
        <f t="shared" si="3"/>
        <v>44</v>
      </c>
      <c r="D55" s="28" t="s">
        <v>72</v>
      </c>
    </row>
    <row r="56" spans="1:4" s="15" customFormat="1">
      <c r="A56" s="19"/>
      <c r="B56" s="30" t="s">
        <v>4</v>
      </c>
      <c r="C56" s="29">
        <f t="shared" si="3"/>
        <v>45</v>
      </c>
      <c r="D56" s="28" t="s">
        <v>71</v>
      </c>
    </row>
    <row r="57" spans="1:4">
      <c r="A57" s="10"/>
      <c r="B57" s="9">
        <v>43</v>
      </c>
      <c r="C57" s="8">
        <f t="shared" si="3"/>
        <v>46</v>
      </c>
      <c r="D57" s="7" t="s">
        <v>70</v>
      </c>
    </row>
    <row r="58" spans="1:4" ht="24.75">
      <c r="A58" s="10"/>
      <c r="B58" s="5" t="s">
        <v>69</v>
      </c>
      <c r="C58" s="4"/>
      <c r="D58" s="4"/>
    </row>
    <row r="59" spans="1:4" ht="18.75">
      <c r="A59" s="10"/>
      <c r="B59" s="27" t="s">
        <v>68</v>
      </c>
      <c r="C59" s="25"/>
      <c r="D59" s="26"/>
    </row>
    <row r="60" spans="1:4" s="15" customFormat="1">
      <c r="B60" s="18" t="s">
        <v>4</v>
      </c>
      <c r="C60" s="17">
        <f>C57+1</f>
        <v>47</v>
      </c>
      <c r="D60" s="16" t="s">
        <v>67</v>
      </c>
    </row>
    <row r="61" spans="1:4">
      <c r="A61" s="10"/>
      <c r="B61" s="13">
        <v>44</v>
      </c>
      <c r="C61" s="12">
        <f t="shared" ref="C61:C68" si="4">C60+1</f>
        <v>48</v>
      </c>
      <c r="D61" s="11" t="s">
        <v>66</v>
      </c>
    </row>
    <row r="62" spans="1:4">
      <c r="A62" s="10"/>
      <c r="B62" s="13">
        <v>45</v>
      </c>
      <c r="C62" s="12">
        <f t="shared" si="4"/>
        <v>49</v>
      </c>
      <c r="D62" s="11" t="s">
        <v>65</v>
      </c>
    </row>
    <row r="63" spans="1:4">
      <c r="A63" s="10"/>
      <c r="B63" s="13" t="s">
        <v>63</v>
      </c>
      <c r="C63" s="12">
        <f t="shared" si="4"/>
        <v>50</v>
      </c>
      <c r="D63" s="11" t="s">
        <v>64</v>
      </c>
    </row>
    <row r="64" spans="1:4">
      <c r="A64" s="10"/>
      <c r="B64" s="13" t="s">
        <v>63</v>
      </c>
      <c r="C64" s="12">
        <f t="shared" si="4"/>
        <v>51</v>
      </c>
      <c r="D64" s="11" t="s">
        <v>62</v>
      </c>
    </row>
    <row r="65" spans="1:4">
      <c r="A65" s="10"/>
      <c r="B65" s="13">
        <v>47</v>
      </c>
      <c r="C65" s="12">
        <f t="shared" si="4"/>
        <v>52</v>
      </c>
      <c r="D65" s="11" t="s">
        <v>61</v>
      </c>
    </row>
    <row r="66" spans="1:4">
      <c r="A66" s="10"/>
      <c r="B66" s="13">
        <v>48</v>
      </c>
      <c r="C66" s="12">
        <f t="shared" si="4"/>
        <v>53</v>
      </c>
      <c r="D66" s="11" t="s">
        <v>60</v>
      </c>
    </row>
    <row r="67" spans="1:4">
      <c r="A67" s="10"/>
      <c r="B67" s="13">
        <v>49</v>
      </c>
      <c r="C67" s="12">
        <f t="shared" si="4"/>
        <v>54</v>
      </c>
      <c r="D67" s="11" t="s">
        <v>59</v>
      </c>
    </row>
    <row r="68" spans="1:4">
      <c r="A68" s="10"/>
      <c r="B68" s="9">
        <v>50</v>
      </c>
      <c r="C68" s="8">
        <f t="shared" si="4"/>
        <v>55</v>
      </c>
      <c r="D68" s="7" t="s">
        <v>58</v>
      </c>
    </row>
    <row r="69" spans="1:4" ht="18.75">
      <c r="A69" s="10"/>
      <c r="B69" s="27" t="s">
        <v>57</v>
      </c>
      <c r="C69" s="25"/>
      <c r="D69" s="26"/>
    </row>
    <row r="70" spans="1:4">
      <c r="A70" s="10"/>
      <c r="B70" s="22">
        <v>51</v>
      </c>
      <c r="C70" s="21">
        <f>C68+1</f>
        <v>56</v>
      </c>
      <c r="D70" s="20" t="s">
        <v>56</v>
      </c>
    </row>
    <row r="71" spans="1:4">
      <c r="A71" s="10"/>
      <c r="B71" s="9">
        <v>52</v>
      </c>
      <c r="C71" s="8">
        <f>C70+1</f>
        <v>57</v>
      </c>
      <c r="D71" s="7" t="s">
        <v>55</v>
      </c>
    </row>
    <row r="72" spans="1:4" ht="18.75">
      <c r="A72" s="10"/>
      <c r="B72" s="27" t="s">
        <v>54</v>
      </c>
      <c r="C72" s="25"/>
      <c r="D72" s="26"/>
    </row>
    <row r="73" spans="1:4">
      <c r="A73" s="10"/>
      <c r="B73" s="22">
        <v>53</v>
      </c>
      <c r="C73" s="21">
        <f>C71+1</f>
        <v>58</v>
      </c>
      <c r="D73" s="20" t="s">
        <v>53</v>
      </c>
    </row>
    <row r="74" spans="1:4">
      <c r="A74" s="10"/>
      <c r="B74" s="13">
        <v>54</v>
      </c>
      <c r="C74" s="12">
        <f>C73+1</f>
        <v>59</v>
      </c>
      <c r="D74" s="11" t="s">
        <v>52</v>
      </c>
    </row>
    <row r="75" spans="1:4">
      <c r="A75" s="10"/>
      <c r="B75" s="13">
        <v>55</v>
      </c>
      <c r="C75" s="12">
        <f>C74+1</f>
        <v>60</v>
      </c>
      <c r="D75" s="11" t="s">
        <v>51</v>
      </c>
    </row>
    <row r="76" spans="1:4">
      <c r="A76" s="10"/>
      <c r="B76" s="9">
        <v>56</v>
      </c>
      <c r="C76" s="8">
        <f>C75+1</f>
        <v>61</v>
      </c>
      <c r="D76" s="7" t="s">
        <v>50</v>
      </c>
    </row>
    <row r="77" spans="1:4" ht="18.75">
      <c r="A77" s="10"/>
      <c r="B77" s="27" t="s">
        <v>49</v>
      </c>
      <c r="C77" s="25"/>
      <c r="D77" s="26"/>
    </row>
    <row r="78" spans="1:4">
      <c r="A78" s="10"/>
      <c r="B78" s="22">
        <v>57</v>
      </c>
      <c r="C78" s="21">
        <f>C76+1</f>
        <v>62</v>
      </c>
      <c r="D78" s="20" t="s">
        <v>48</v>
      </c>
    </row>
    <row r="79" spans="1:4">
      <c r="A79" s="10"/>
      <c r="B79" s="13">
        <v>58</v>
      </c>
      <c r="C79" s="12">
        <f>C78+1</f>
        <v>63</v>
      </c>
      <c r="D79" s="11" t="s">
        <v>47</v>
      </c>
    </row>
    <row r="80" spans="1:4">
      <c r="A80" s="10"/>
      <c r="B80" s="9">
        <v>59</v>
      </c>
      <c r="C80" s="8">
        <f>C79+1</f>
        <v>64</v>
      </c>
      <c r="D80" s="7" t="s">
        <v>46</v>
      </c>
    </row>
    <row r="81" spans="1:5" s="6" customFormat="1" ht="19.5">
      <c r="A81" s="10"/>
      <c r="B81" s="27" t="s">
        <v>45</v>
      </c>
      <c r="C81" s="25"/>
      <c r="D81" s="26"/>
      <c r="E81" s="1"/>
    </row>
    <row r="82" spans="1:5">
      <c r="A82" s="10"/>
      <c r="B82" s="22">
        <v>60</v>
      </c>
      <c r="C82" s="21">
        <f>C80+1</f>
        <v>65</v>
      </c>
      <c r="D82" s="20" t="s">
        <v>44</v>
      </c>
    </row>
    <row r="83" spans="1:5">
      <c r="A83" s="10"/>
      <c r="B83" s="9">
        <v>61</v>
      </c>
      <c r="C83" s="8">
        <f>C82+1</f>
        <v>66</v>
      </c>
      <c r="D83" s="7" t="s">
        <v>43</v>
      </c>
    </row>
    <row r="84" spans="1:5" s="6" customFormat="1" ht="19.5">
      <c r="A84" s="10"/>
      <c r="B84" s="27" t="s">
        <v>42</v>
      </c>
      <c r="C84" s="25"/>
      <c r="D84" s="26"/>
      <c r="E84" s="1"/>
    </row>
    <row r="85" spans="1:5" s="15" customFormat="1">
      <c r="A85" s="19"/>
      <c r="B85" s="18" t="s">
        <v>4</v>
      </c>
      <c r="C85" s="17">
        <f>C83+1</f>
        <v>67</v>
      </c>
      <c r="D85" s="16" t="s">
        <v>41</v>
      </c>
    </row>
    <row r="86" spans="1:5" s="15" customFormat="1">
      <c r="A86" s="19"/>
      <c r="B86" s="30" t="s">
        <v>4</v>
      </c>
      <c r="C86" s="29">
        <f>C85+1</f>
        <v>68</v>
      </c>
      <c r="D86" s="28" t="s">
        <v>40</v>
      </c>
    </row>
    <row r="87" spans="1:5" s="15" customFormat="1">
      <c r="A87" s="19"/>
      <c r="B87" s="30" t="s">
        <v>4</v>
      </c>
      <c r="C87" s="29">
        <f>C86+1</f>
        <v>69</v>
      </c>
      <c r="D87" s="28" t="s">
        <v>39</v>
      </c>
    </row>
    <row r="88" spans="1:5">
      <c r="A88" s="10"/>
      <c r="B88" s="9" t="s">
        <v>38</v>
      </c>
      <c r="C88" s="8">
        <f>C87+1</f>
        <v>70</v>
      </c>
      <c r="D88" s="7" t="s">
        <v>37</v>
      </c>
    </row>
    <row r="89" spans="1:5" ht="24.75">
      <c r="A89" s="10"/>
      <c r="B89" s="5" t="s">
        <v>36</v>
      </c>
      <c r="C89" s="4"/>
      <c r="D89" s="4"/>
    </row>
    <row r="90" spans="1:5" ht="18.75">
      <c r="A90" s="10"/>
      <c r="B90" s="27" t="s">
        <v>35</v>
      </c>
      <c r="C90" s="25"/>
      <c r="D90" s="25"/>
    </row>
    <row r="91" spans="1:5" s="6" customFormat="1" ht="19.5">
      <c r="A91" s="10"/>
      <c r="B91" s="22">
        <v>62</v>
      </c>
      <c r="C91" s="21">
        <f>C88+1</f>
        <v>71</v>
      </c>
      <c r="D91" s="20" t="s">
        <v>34</v>
      </c>
      <c r="E91" s="1"/>
    </row>
    <row r="92" spans="1:5">
      <c r="A92" s="10"/>
      <c r="B92" s="13">
        <v>63</v>
      </c>
      <c r="C92" s="12">
        <f>C91+1</f>
        <v>72</v>
      </c>
      <c r="D92" s="11" t="s">
        <v>33</v>
      </c>
    </row>
    <row r="93" spans="1:5">
      <c r="A93" s="10"/>
      <c r="B93" s="13">
        <v>64</v>
      </c>
      <c r="C93" s="12">
        <f>C92+1</f>
        <v>73</v>
      </c>
      <c r="D93" s="11" t="s">
        <v>32</v>
      </c>
    </row>
    <row r="94" spans="1:5">
      <c r="A94" s="10"/>
      <c r="B94" s="9">
        <v>65</v>
      </c>
      <c r="C94" s="8">
        <f>C93+1</f>
        <v>74</v>
      </c>
      <c r="D94" s="7" t="s">
        <v>31</v>
      </c>
    </row>
    <row r="95" spans="1:5" ht="18.75">
      <c r="A95" s="10"/>
      <c r="B95" s="27" t="s">
        <v>30</v>
      </c>
      <c r="C95" s="25"/>
      <c r="D95" s="25"/>
    </row>
    <row r="96" spans="1:5">
      <c r="A96" s="10"/>
      <c r="B96" s="22">
        <v>66</v>
      </c>
      <c r="C96" s="21">
        <f>C94+1</f>
        <v>75</v>
      </c>
      <c r="D96" s="20" t="s">
        <v>29</v>
      </c>
    </row>
    <row r="97" spans="1:5">
      <c r="A97" s="10"/>
      <c r="B97" s="13">
        <v>67</v>
      </c>
      <c r="C97" s="12">
        <f t="shared" ref="C97:C104" si="5">C96+1</f>
        <v>76</v>
      </c>
      <c r="D97" s="11" t="s">
        <v>28</v>
      </c>
    </row>
    <row r="98" spans="1:5">
      <c r="A98" s="10"/>
      <c r="B98" s="13">
        <v>68</v>
      </c>
      <c r="C98" s="12">
        <f t="shared" si="5"/>
        <v>77</v>
      </c>
      <c r="D98" s="11" t="s">
        <v>27</v>
      </c>
    </row>
    <row r="99" spans="1:5">
      <c r="A99" s="10"/>
      <c r="B99" s="13">
        <v>70</v>
      </c>
      <c r="C99" s="12">
        <f t="shared" si="5"/>
        <v>78</v>
      </c>
      <c r="D99" s="11" t="s">
        <v>26</v>
      </c>
    </row>
    <row r="100" spans="1:5">
      <c r="A100" s="10"/>
      <c r="B100" s="13">
        <v>71</v>
      </c>
      <c r="C100" s="12">
        <f t="shared" si="5"/>
        <v>79</v>
      </c>
      <c r="D100" s="11" t="s">
        <v>25</v>
      </c>
    </row>
    <row r="101" spans="1:5">
      <c r="A101" s="10"/>
      <c r="B101" s="13">
        <v>72</v>
      </c>
      <c r="C101" s="12">
        <f t="shared" si="5"/>
        <v>80</v>
      </c>
      <c r="D101" s="11" t="s">
        <v>24</v>
      </c>
    </row>
    <row r="102" spans="1:5" s="23" customFormat="1" ht="19.5">
      <c r="A102" s="10"/>
      <c r="B102" s="13">
        <v>73</v>
      </c>
      <c r="C102" s="12">
        <f t="shared" si="5"/>
        <v>81</v>
      </c>
      <c r="D102" s="11" t="s">
        <v>23</v>
      </c>
      <c r="E102" s="24"/>
    </row>
    <row r="103" spans="1:5" s="6" customFormat="1" ht="19.5">
      <c r="A103" s="10"/>
      <c r="B103" s="13">
        <v>74</v>
      </c>
      <c r="C103" s="12">
        <f t="shared" si="5"/>
        <v>82</v>
      </c>
      <c r="D103" s="11" t="s">
        <v>22</v>
      </c>
      <c r="E103" s="1"/>
    </row>
    <row r="104" spans="1:5" s="6" customFormat="1" ht="19.5">
      <c r="A104" s="10"/>
      <c r="B104" s="9">
        <v>75</v>
      </c>
      <c r="C104" s="8">
        <f t="shared" si="5"/>
        <v>83</v>
      </c>
      <c r="D104" s="7" t="s">
        <v>21</v>
      </c>
      <c r="E104" s="1"/>
    </row>
    <row r="105" spans="1:5" s="6" customFormat="1" ht="24.75">
      <c r="A105" s="10"/>
      <c r="B105" s="5" t="s">
        <v>20</v>
      </c>
      <c r="C105" s="4"/>
      <c r="D105" s="4"/>
      <c r="E105" s="1"/>
    </row>
    <row r="106" spans="1:5" s="6" customFormat="1" ht="19.5">
      <c r="A106" s="10"/>
      <c r="B106" s="22">
        <v>77</v>
      </c>
      <c r="C106" s="21">
        <f>C104+1</f>
        <v>84</v>
      </c>
      <c r="D106" s="20" t="s">
        <v>19</v>
      </c>
      <c r="E106" s="1"/>
    </row>
    <row r="107" spans="1:5">
      <c r="A107" s="10"/>
      <c r="B107" s="13">
        <v>78</v>
      </c>
      <c r="C107" s="12">
        <f>C106+1</f>
        <v>85</v>
      </c>
      <c r="D107" s="11" t="s">
        <v>18</v>
      </c>
    </row>
    <row r="108" spans="1:5" s="6" customFormat="1" ht="19.5">
      <c r="A108" s="10"/>
      <c r="B108" s="13">
        <v>77</v>
      </c>
      <c r="C108" s="12">
        <f>C107+1</f>
        <v>86</v>
      </c>
      <c r="D108" s="11" t="s">
        <v>17</v>
      </c>
      <c r="E108" s="1"/>
    </row>
    <row r="109" spans="1:5">
      <c r="A109" s="10"/>
      <c r="B109" s="9">
        <v>78</v>
      </c>
      <c r="C109" s="8">
        <f>C108+1</f>
        <v>87</v>
      </c>
      <c r="D109" s="7" t="s">
        <v>16</v>
      </c>
    </row>
    <row r="110" spans="1:5" s="6" customFormat="1" ht="24.75">
      <c r="A110" s="10"/>
      <c r="B110" s="5" t="s">
        <v>15</v>
      </c>
      <c r="C110" s="4"/>
      <c r="D110" s="4"/>
      <c r="E110" s="1"/>
    </row>
    <row r="111" spans="1:5">
      <c r="A111" s="10"/>
      <c r="B111" s="22">
        <v>81</v>
      </c>
      <c r="C111" s="21">
        <f>C109+1</f>
        <v>88</v>
      </c>
      <c r="D111" s="20" t="s">
        <v>14</v>
      </c>
    </row>
    <row r="112" spans="1:5" ht="16.5" customHeight="1">
      <c r="A112" s="10"/>
      <c r="B112" s="13">
        <v>82</v>
      </c>
      <c r="C112" s="12">
        <f t="shared" ref="C112:C118" si="6">C111+1</f>
        <v>89</v>
      </c>
      <c r="D112" s="11" t="s">
        <v>13</v>
      </c>
    </row>
    <row r="113" spans="1:5" s="6" customFormat="1" ht="33" customHeight="1">
      <c r="A113" s="10"/>
      <c r="B113" s="13" t="s">
        <v>12</v>
      </c>
      <c r="C113" s="12">
        <f t="shared" si="6"/>
        <v>90</v>
      </c>
      <c r="D113" s="11" t="s">
        <v>11</v>
      </c>
      <c r="E113" s="1"/>
    </row>
    <row r="114" spans="1:5" s="6" customFormat="1" ht="19.5" customHeight="1">
      <c r="A114" s="10"/>
      <c r="B114" s="13">
        <v>85</v>
      </c>
      <c r="C114" s="12">
        <f t="shared" si="6"/>
        <v>91</v>
      </c>
      <c r="D114" s="11" t="s">
        <v>10</v>
      </c>
      <c r="E114" s="1"/>
    </row>
    <row r="115" spans="1:5" s="6" customFormat="1" ht="19.5">
      <c r="A115" s="10"/>
      <c r="B115" s="13">
        <v>86</v>
      </c>
      <c r="C115" s="12">
        <f t="shared" si="6"/>
        <v>92</v>
      </c>
      <c r="D115" s="11" t="s">
        <v>9</v>
      </c>
      <c r="E115" s="1"/>
    </row>
    <row r="116" spans="1:5" s="6" customFormat="1" ht="19.5">
      <c r="A116" s="10"/>
      <c r="B116" s="13">
        <v>87</v>
      </c>
      <c r="C116" s="12">
        <f t="shared" si="6"/>
        <v>93</v>
      </c>
      <c r="D116" s="11" t="s">
        <v>8</v>
      </c>
      <c r="E116" s="1"/>
    </row>
    <row r="117" spans="1:5" s="6" customFormat="1" ht="19.5">
      <c r="A117" s="10"/>
      <c r="B117" s="13">
        <v>88</v>
      </c>
      <c r="C117" s="12">
        <f t="shared" si="6"/>
        <v>94</v>
      </c>
      <c r="D117" s="11" t="s">
        <v>7</v>
      </c>
      <c r="E117" s="1"/>
    </row>
    <row r="118" spans="1:5" s="6" customFormat="1" ht="19.5">
      <c r="A118" s="10"/>
      <c r="B118" s="9">
        <v>92</v>
      </c>
      <c r="C118" s="8">
        <f t="shared" si="6"/>
        <v>95</v>
      </c>
      <c r="D118" s="7" t="s">
        <v>6</v>
      </c>
      <c r="E118" s="1"/>
    </row>
    <row r="119" spans="1:5" ht="24.75">
      <c r="A119" s="10"/>
      <c r="B119" s="5" t="s">
        <v>5</v>
      </c>
      <c r="C119" s="4"/>
      <c r="D119" s="4"/>
    </row>
    <row r="120" spans="1:5" s="14" customFormat="1" ht="19.5">
      <c r="A120" s="19"/>
      <c r="B120" s="18" t="s">
        <v>4</v>
      </c>
      <c r="C120" s="17">
        <f>C118+1</f>
        <v>96</v>
      </c>
      <c r="D120" s="16" t="s">
        <v>3</v>
      </c>
      <c r="E120" s="15"/>
    </row>
    <row r="121" spans="1:5" s="6" customFormat="1" ht="19.5">
      <c r="A121" s="10"/>
      <c r="B121" s="13">
        <v>90</v>
      </c>
      <c r="C121" s="12">
        <f>C120+1</f>
        <v>97</v>
      </c>
      <c r="D121" s="11" t="s">
        <v>2</v>
      </c>
      <c r="E121" s="1"/>
    </row>
    <row r="122" spans="1:5" s="6" customFormat="1" ht="19.5">
      <c r="A122" s="10"/>
      <c r="B122" s="13">
        <v>91</v>
      </c>
      <c r="C122" s="12">
        <f>C121+1</f>
        <v>98</v>
      </c>
      <c r="D122" s="11" t="s">
        <v>1</v>
      </c>
      <c r="E122" s="1"/>
    </row>
    <row r="123" spans="1:5" s="6" customFormat="1" ht="19.5">
      <c r="A123" s="10"/>
      <c r="B123" s="9">
        <v>89</v>
      </c>
      <c r="C123" s="8">
        <f>C122+1</f>
        <v>99</v>
      </c>
      <c r="D123" s="7" t="s">
        <v>0</v>
      </c>
      <c r="E123" s="1"/>
    </row>
  </sheetData>
  <mergeCells count="2">
    <mergeCell ref="B3:C3"/>
    <mergeCell ref="D3:D4"/>
  </mergeCells>
  <phoneticPr fontId="3"/>
  <pageMargins left="0.23622047244094491" right="0.23622047244094491" top="0.19685039370078741" bottom="0.19685039370078741" header="0.31496062992125984" footer="0.31496062992125984"/>
  <pageSetup paperSize="9" fitToHeight="0" orientation="portrait" copies="2" r:id="rId1"/>
  <headerFooter alignWithMargins="0"/>
  <rowBreaks count="1" manualBreakCount="1">
    <brk id="68" max="20" man="1"/>
  </rowBreaks>
  <colBreaks count="1" manualBreakCount="1">
    <brk id="4"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4"/>
  <sheetViews>
    <sheetView view="pageBreakPreview" zoomScaleNormal="85" zoomScaleSheetLayoutView="100" workbookViewId="0">
      <pane xSplit="1" ySplit="3" topLeftCell="B1162" activePane="bottomRight" state="frozen"/>
      <selection pane="topRight"/>
      <selection pane="bottomLeft"/>
      <selection pane="bottomRight" activeCell="E1161" sqref="E1161"/>
    </sheetView>
  </sheetViews>
  <sheetFormatPr defaultRowHeight="15"/>
  <cols>
    <col min="1" max="1" width="6.625" style="49" customWidth="1"/>
    <col min="2" max="2" width="6.625" style="48" customWidth="1"/>
    <col min="3" max="4" width="4.625" style="48" customWidth="1"/>
    <col min="5" max="5" width="60.625" style="46" customWidth="1"/>
    <col min="6" max="7" width="12.625" style="46" customWidth="1"/>
    <col min="8" max="16384" width="9" style="45"/>
  </cols>
  <sheetData>
    <row r="1" spans="1:7" s="147" customFormat="1" ht="31.5" customHeight="1">
      <c r="A1" s="150" t="s">
        <v>1860</v>
      </c>
      <c r="B1" s="149"/>
      <c r="C1" s="47"/>
      <c r="D1" s="47"/>
      <c r="E1" s="47"/>
      <c r="F1" s="47"/>
      <c r="G1" s="47"/>
    </row>
    <row r="2" spans="1:7" s="147" customFormat="1" ht="32.25" customHeight="1">
      <c r="A2" s="527" t="s">
        <v>1214</v>
      </c>
      <c r="B2" s="529" t="s">
        <v>1213</v>
      </c>
      <c r="C2" s="527" t="s">
        <v>1212</v>
      </c>
      <c r="D2" s="527"/>
      <c r="E2" s="527" t="s">
        <v>1211</v>
      </c>
      <c r="F2" s="527" t="s">
        <v>1210</v>
      </c>
      <c r="G2" s="527"/>
    </row>
    <row r="3" spans="1:7" s="147" customFormat="1" ht="32.25" customHeight="1">
      <c r="A3" s="528"/>
      <c r="B3" s="530"/>
      <c r="C3" s="528"/>
      <c r="D3" s="528"/>
      <c r="E3" s="528"/>
      <c r="F3" s="148" t="s">
        <v>128</v>
      </c>
      <c r="G3" s="148" t="s">
        <v>127</v>
      </c>
    </row>
    <row r="4" spans="1:7" ht="24.75">
      <c r="A4" s="56" t="s">
        <v>1209</v>
      </c>
      <c r="B4" s="55"/>
      <c r="C4" s="54"/>
      <c r="D4" s="54"/>
      <c r="E4" s="51"/>
      <c r="F4" s="146"/>
      <c r="G4" s="145"/>
    </row>
    <row r="5" spans="1:7">
      <c r="A5" s="70" t="s">
        <v>267</v>
      </c>
      <c r="B5" s="77">
        <v>1</v>
      </c>
      <c r="C5" s="76"/>
      <c r="D5" s="76"/>
      <c r="E5" s="75" t="s">
        <v>1208</v>
      </c>
      <c r="F5" s="525" t="s">
        <v>816</v>
      </c>
      <c r="G5" s="526"/>
    </row>
    <row r="6" spans="1:7">
      <c r="A6" s="70"/>
      <c r="B6" s="69"/>
      <c r="C6" s="68"/>
      <c r="D6" s="68"/>
      <c r="E6" s="71" t="s">
        <v>174</v>
      </c>
      <c r="F6" s="142"/>
      <c r="G6" s="141"/>
    </row>
    <row r="7" spans="1:7">
      <c r="A7" s="70"/>
      <c r="B7" s="69"/>
      <c r="C7" s="68"/>
      <c r="D7" s="68" t="s">
        <v>266</v>
      </c>
      <c r="E7" s="64" t="s">
        <v>1207</v>
      </c>
      <c r="F7" s="144"/>
      <c r="G7" s="143"/>
    </row>
    <row r="8" spans="1:7">
      <c r="A8" s="70"/>
      <c r="B8" s="69"/>
      <c r="C8" s="68"/>
      <c r="D8" s="68" t="s">
        <v>265</v>
      </c>
      <c r="E8" s="64" t="s">
        <v>1206</v>
      </c>
      <c r="F8" s="144"/>
      <c r="G8" s="143"/>
    </row>
    <row r="9" spans="1:7">
      <c r="A9" s="70" t="s">
        <v>489</v>
      </c>
      <c r="B9" s="77">
        <f>B5+1</f>
        <v>2</v>
      </c>
      <c r="C9" s="76"/>
      <c r="D9" s="76"/>
      <c r="E9" s="75" t="s">
        <v>1205</v>
      </c>
      <c r="F9" s="525" t="s">
        <v>816</v>
      </c>
      <c r="G9" s="526"/>
    </row>
    <row r="10" spans="1:7">
      <c r="A10" s="70"/>
      <c r="B10" s="69"/>
      <c r="C10" s="68"/>
      <c r="D10" s="68"/>
      <c r="E10" s="71" t="s">
        <v>332</v>
      </c>
      <c r="F10" s="142"/>
      <c r="G10" s="141"/>
    </row>
    <row r="11" spans="1:7">
      <c r="A11" s="70"/>
      <c r="B11" s="69"/>
      <c r="C11" s="68"/>
      <c r="D11" s="68"/>
      <c r="E11" s="64" t="s">
        <v>1204</v>
      </c>
      <c r="F11" s="144"/>
      <c r="G11" s="143"/>
    </row>
    <row r="12" spans="1:7">
      <c r="A12" s="70" t="s">
        <v>489</v>
      </c>
      <c r="B12" s="77">
        <f>B9+1</f>
        <v>3</v>
      </c>
      <c r="C12" s="76"/>
      <c r="D12" s="76"/>
      <c r="E12" s="75" t="s">
        <v>1203</v>
      </c>
      <c r="F12" s="525" t="s">
        <v>816</v>
      </c>
      <c r="G12" s="526"/>
    </row>
    <row r="13" spans="1:7">
      <c r="A13" s="70"/>
      <c r="B13" s="69"/>
      <c r="C13" s="68"/>
      <c r="D13" s="68"/>
      <c r="E13" s="71" t="s">
        <v>332</v>
      </c>
      <c r="F13" s="142"/>
      <c r="G13" s="141"/>
    </row>
    <row r="14" spans="1:7">
      <c r="A14" s="70"/>
      <c r="B14" s="69"/>
      <c r="C14" s="68"/>
      <c r="D14" s="68"/>
      <c r="E14" s="64" t="s">
        <v>1202</v>
      </c>
      <c r="F14" s="144"/>
      <c r="G14" s="143"/>
    </row>
    <row r="15" spans="1:7">
      <c r="A15" s="70" t="s">
        <v>1201</v>
      </c>
      <c r="B15" s="77">
        <f>B12+1</f>
        <v>4</v>
      </c>
      <c r="C15" s="76"/>
      <c r="D15" s="76"/>
      <c r="E15" s="75" t="s">
        <v>1200</v>
      </c>
      <c r="F15" s="525" t="s">
        <v>816</v>
      </c>
      <c r="G15" s="526"/>
    </row>
    <row r="16" spans="1:7">
      <c r="A16" s="70"/>
      <c r="B16" s="69"/>
      <c r="C16" s="68"/>
      <c r="D16" s="68"/>
      <c r="E16" s="71" t="s">
        <v>174</v>
      </c>
      <c r="F16" s="142"/>
      <c r="G16" s="141"/>
    </row>
    <row r="17" spans="1:7">
      <c r="A17" s="70"/>
      <c r="B17" s="69"/>
      <c r="C17" s="68"/>
      <c r="D17" s="68" t="s">
        <v>266</v>
      </c>
      <c r="E17" s="64" t="s">
        <v>259</v>
      </c>
      <c r="F17" s="67"/>
      <c r="G17" s="80"/>
    </row>
    <row r="18" spans="1:7">
      <c r="A18" s="70"/>
      <c r="B18" s="69"/>
      <c r="C18" s="68"/>
      <c r="D18" s="68" t="s">
        <v>265</v>
      </c>
      <c r="E18" s="64" t="s">
        <v>258</v>
      </c>
      <c r="F18" s="67"/>
      <c r="G18" s="80"/>
    </row>
    <row r="19" spans="1:7">
      <c r="A19" s="70"/>
      <c r="B19" s="69"/>
      <c r="C19" s="68"/>
      <c r="D19" s="68" t="s">
        <v>257</v>
      </c>
      <c r="E19" s="64" t="s">
        <v>256</v>
      </c>
      <c r="F19" s="67"/>
      <c r="G19" s="80"/>
    </row>
    <row r="20" spans="1:7">
      <c r="A20" s="70"/>
      <c r="B20" s="69"/>
      <c r="C20" s="68"/>
      <c r="D20" s="68" t="s">
        <v>255</v>
      </c>
      <c r="E20" s="64" t="s">
        <v>254</v>
      </c>
      <c r="F20" s="67"/>
      <c r="G20" s="80"/>
    </row>
    <row r="21" spans="1:7">
      <c r="A21" s="70"/>
      <c r="B21" s="69"/>
      <c r="C21" s="68"/>
      <c r="D21" s="68" t="s">
        <v>253</v>
      </c>
      <c r="E21" s="64" t="s">
        <v>252</v>
      </c>
      <c r="F21" s="67"/>
      <c r="G21" s="80"/>
    </row>
    <row r="22" spans="1:7">
      <c r="A22" s="70"/>
      <c r="B22" s="69"/>
      <c r="C22" s="68"/>
      <c r="D22" s="68" t="s">
        <v>251</v>
      </c>
      <c r="E22" s="64" t="s">
        <v>250</v>
      </c>
      <c r="F22" s="67"/>
      <c r="G22" s="80"/>
    </row>
    <row r="23" spans="1:7">
      <c r="A23" s="70"/>
      <c r="B23" s="69"/>
      <c r="C23" s="68"/>
      <c r="D23" s="68" t="s">
        <v>249</v>
      </c>
      <c r="E23" s="64" t="s">
        <v>248</v>
      </c>
      <c r="F23" s="67"/>
      <c r="G23" s="80"/>
    </row>
    <row r="24" spans="1:7">
      <c r="A24" s="70"/>
      <c r="B24" s="69"/>
      <c r="C24" s="68"/>
      <c r="D24" s="68" t="s">
        <v>157</v>
      </c>
      <c r="E24" s="64" t="s">
        <v>247</v>
      </c>
      <c r="F24" s="67"/>
      <c r="G24" s="80"/>
    </row>
    <row r="25" spans="1:7">
      <c r="A25" s="70"/>
      <c r="B25" s="69"/>
      <c r="C25" s="68"/>
      <c r="D25" s="68" t="s">
        <v>155</v>
      </c>
      <c r="E25" s="64" t="s">
        <v>246</v>
      </c>
      <c r="F25" s="67"/>
      <c r="G25" s="66"/>
    </row>
    <row r="26" spans="1:7">
      <c r="A26" s="70"/>
      <c r="B26" s="69"/>
      <c r="C26" s="68"/>
      <c r="D26" s="68" t="s">
        <v>153</v>
      </c>
      <c r="E26" s="64" t="s">
        <v>245</v>
      </c>
      <c r="F26" s="67"/>
      <c r="G26" s="66"/>
    </row>
    <row r="27" spans="1:7">
      <c r="A27" s="70"/>
      <c r="B27" s="69"/>
      <c r="C27" s="68"/>
      <c r="D27" s="68" t="s">
        <v>151</v>
      </c>
      <c r="E27" s="64" t="s">
        <v>244</v>
      </c>
      <c r="F27" s="67"/>
      <c r="G27" s="66"/>
    </row>
    <row r="28" spans="1:7">
      <c r="A28" s="70"/>
      <c r="B28" s="69"/>
      <c r="C28" s="68"/>
      <c r="D28" s="68" t="s">
        <v>149</v>
      </c>
      <c r="E28" s="64" t="s">
        <v>243</v>
      </c>
      <c r="F28" s="67"/>
      <c r="G28" s="66"/>
    </row>
    <row r="29" spans="1:7">
      <c r="A29" s="70"/>
      <c r="B29" s="69"/>
      <c r="C29" s="68"/>
      <c r="D29" s="68" t="s">
        <v>147</v>
      </c>
      <c r="E29" s="64" t="s">
        <v>242</v>
      </c>
      <c r="F29" s="67"/>
      <c r="G29" s="66"/>
    </row>
    <row r="30" spans="1:7">
      <c r="A30" s="70"/>
      <c r="B30" s="69"/>
      <c r="C30" s="68"/>
      <c r="D30" s="68" t="s">
        <v>145</v>
      </c>
      <c r="E30" s="64" t="s">
        <v>241</v>
      </c>
      <c r="F30" s="67"/>
      <c r="G30" s="66"/>
    </row>
    <row r="31" spans="1:7">
      <c r="A31" s="70"/>
      <c r="B31" s="69"/>
      <c r="C31" s="68"/>
      <c r="D31" s="68" t="s">
        <v>143</v>
      </c>
      <c r="E31" s="64" t="s">
        <v>240</v>
      </c>
      <c r="F31" s="67"/>
      <c r="G31" s="66"/>
    </row>
    <row r="32" spans="1:7">
      <c r="A32" s="70"/>
      <c r="B32" s="69"/>
      <c r="C32" s="68"/>
      <c r="D32" s="68" t="s">
        <v>141</v>
      </c>
      <c r="E32" s="64" t="s">
        <v>239</v>
      </c>
      <c r="F32" s="67"/>
      <c r="G32" s="66"/>
    </row>
    <row r="33" spans="1:7">
      <c r="A33" s="70"/>
      <c r="B33" s="69"/>
      <c r="C33" s="68"/>
      <c r="D33" s="68" t="s">
        <v>139</v>
      </c>
      <c r="E33" s="64" t="s">
        <v>238</v>
      </c>
      <c r="F33" s="67"/>
      <c r="G33" s="66"/>
    </row>
    <row r="34" spans="1:7">
      <c r="A34" s="70"/>
      <c r="B34" s="69"/>
      <c r="C34" s="68"/>
      <c r="D34" s="68" t="s">
        <v>137</v>
      </c>
      <c r="E34" s="64" t="s">
        <v>237</v>
      </c>
      <c r="F34" s="67"/>
      <c r="G34" s="66"/>
    </row>
    <row r="35" spans="1:7">
      <c r="A35" s="70"/>
      <c r="B35" s="69"/>
      <c r="C35" s="68"/>
      <c r="D35" s="68" t="s">
        <v>236</v>
      </c>
      <c r="E35" s="64" t="s">
        <v>235</v>
      </c>
      <c r="F35" s="67"/>
      <c r="G35" s="66"/>
    </row>
    <row r="36" spans="1:7">
      <c r="A36" s="70"/>
      <c r="B36" s="69"/>
      <c r="C36" s="68"/>
      <c r="D36" s="68" t="s">
        <v>234</v>
      </c>
      <c r="E36" s="64" t="s">
        <v>233</v>
      </c>
      <c r="F36" s="67"/>
      <c r="G36" s="66"/>
    </row>
    <row r="37" spans="1:7">
      <c r="A37" s="70"/>
      <c r="B37" s="69"/>
      <c r="C37" s="68"/>
      <c r="D37" s="68" t="s">
        <v>232</v>
      </c>
      <c r="E37" s="64" t="s">
        <v>231</v>
      </c>
      <c r="F37" s="67"/>
      <c r="G37" s="66"/>
    </row>
    <row r="38" spans="1:7">
      <c r="A38" s="70"/>
      <c r="B38" s="69"/>
      <c r="C38" s="68"/>
      <c r="D38" s="68" t="s">
        <v>230</v>
      </c>
      <c r="E38" s="64" t="s">
        <v>229</v>
      </c>
      <c r="F38" s="67"/>
      <c r="G38" s="66"/>
    </row>
    <row r="39" spans="1:7">
      <c r="A39" s="70"/>
      <c r="B39" s="69"/>
      <c r="C39" s="68"/>
      <c r="D39" s="68" t="s">
        <v>228</v>
      </c>
      <c r="E39" s="64" t="s">
        <v>227</v>
      </c>
      <c r="F39" s="67"/>
      <c r="G39" s="66"/>
    </row>
    <row r="40" spans="1:7">
      <c r="A40" s="70"/>
      <c r="B40" s="69"/>
      <c r="C40" s="68"/>
      <c r="D40" s="68" t="s">
        <v>226</v>
      </c>
      <c r="E40" s="64" t="s">
        <v>225</v>
      </c>
      <c r="F40" s="67"/>
      <c r="G40" s="66"/>
    </row>
    <row r="41" spans="1:7">
      <c r="A41" s="70"/>
      <c r="B41" s="69"/>
      <c r="C41" s="68"/>
      <c r="D41" s="68" t="s">
        <v>224</v>
      </c>
      <c r="E41" s="64" t="s">
        <v>223</v>
      </c>
      <c r="F41" s="67"/>
      <c r="G41" s="66"/>
    </row>
    <row r="42" spans="1:7">
      <c r="A42" s="70"/>
      <c r="B42" s="69"/>
      <c r="C42" s="68"/>
      <c r="D42" s="68" t="s">
        <v>222</v>
      </c>
      <c r="E42" s="64" t="s">
        <v>221</v>
      </c>
      <c r="F42" s="67"/>
      <c r="G42" s="66"/>
    </row>
    <row r="43" spans="1:7">
      <c r="A43" s="70"/>
      <c r="B43" s="69"/>
      <c r="C43" s="68"/>
      <c r="D43" s="68" t="s">
        <v>220</v>
      </c>
      <c r="E43" s="64" t="s">
        <v>219</v>
      </c>
      <c r="F43" s="67"/>
      <c r="G43" s="66"/>
    </row>
    <row r="44" spans="1:7">
      <c r="A44" s="70"/>
      <c r="B44" s="69"/>
      <c r="C44" s="68"/>
      <c r="D44" s="68" t="s">
        <v>218</v>
      </c>
      <c r="E44" s="64" t="s">
        <v>217</v>
      </c>
      <c r="F44" s="67"/>
      <c r="G44" s="66"/>
    </row>
    <row r="45" spans="1:7">
      <c r="A45" s="70"/>
      <c r="B45" s="69"/>
      <c r="C45" s="68"/>
      <c r="D45" s="68" t="s">
        <v>216</v>
      </c>
      <c r="E45" s="64" t="s">
        <v>215</v>
      </c>
      <c r="F45" s="67"/>
      <c r="G45" s="66"/>
    </row>
    <row r="46" spans="1:7">
      <c r="A46" s="70"/>
      <c r="B46" s="69"/>
      <c r="C46" s="68"/>
      <c r="D46" s="68" t="s">
        <v>214</v>
      </c>
      <c r="E46" s="64" t="s">
        <v>213</v>
      </c>
      <c r="F46" s="67"/>
      <c r="G46" s="66"/>
    </row>
    <row r="47" spans="1:7">
      <c r="A47" s="70"/>
      <c r="B47" s="69"/>
      <c r="C47" s="68"/>
      <c r="D47" s="68" t="s">
        <v>212</v>
      </c>
      <c r="E47" s="64" t="s">
        <v>211</v>
      </c>
      <c r="F47" s="67"/>
      <c r="G47" s="66"/>
    </row>
    <row r="48" spans="1:7">
      <c r="A48" s="70"/>
      <c r="B48" s="69"/>
      <c r="C48" s="68"/>
      <c r="D48" s="68" t="s">
        <v>210</v>
      </c>
      <c r="E48" s="64" t="s">
        <v>209</v>
      </c>
      <c r="F48" s="67"/>
      <c r="G48" s="66"/>
    </row>
    <row r="49" spans="1:7">
      <c r="A49" s="70"/>
      <c r="B49" s="69"/>
      <c r="C49" s="68"/>
      <c r="D49" s="68" t="s">
        <v>208</v>
      </c>
      <c r="E49" s="64" t="s">
        <v>207</v>
      </c>
      <c r="F49" s="67"/>
      <c r="G49" s="66"/>
    </row>
    <row r="50" spans="1:7">
      <c r="A50" s="70"/>
      <c r="B50" s="69"/>
      <c r="C50" s="68"/>
      <c r="D50" s="68" t="s">
        <v>206</v>
      </c>
      <c r="E50" s="64" t="s">
        <v>205</v>
      </c>
      <c r="F50" s="67"/>
      <c r="G50" s="66"/>
    </row>
    <row r="51" spans="1:7">
      <c r="A51" s="70"/>
      <c r="B51" s="69"/>
      <c r="C51" s="68"/>
      <c r="D51" s="68" t="s">
        <v>204</v>
      </c>
      <c r="E51" s="64" t="s">
        <v>203</v>
      </c>
      <c r="F51" s="67"/>
      <c r="G51" s="66"/>
    </row>
    <row r="52" spans="1:7">
      <c r="A52" s="70"/>
      <c r="B52" s="69"/>
      <c r="C52" s="68"/>
      <c r="D52" s="68" t="s">
        <v>202</v>
      </c>
      <c r="E52" s="64" t="s">
        <v>201</v>
      </c>
      <c r="F52" s="67"/>
      <c r="G52" s="66"/>
    </row>
    <row r="53" spans="1:7">
      <c r="A53" s="70"/>
      <c r="B53" s="69"/>
      <c r="C53" s="68"/>
      <c r="D53" s="68" t="s">
        <v>200</v>
      </c>
      <c r="E53" s="64" t="s">
        <v>199</v>
      </c>
      <c r="F53" s="67"/>
      <c r="G53" s="66"/>
    </row>
    <row r="54" spans="1:7">
      <c r="A54" s="70"/>
      <c r="B54" s="69"/>
      <c r="C54" s="68"/>
      <c r="D54" s="68" t="s">
        <v>198</v>
      </c>
      <c r="E54" s="64" t="s">
        <v>197</v>
      </c>
      <c r="F54" s="67"/>
      <c r="G54" s="66"/>
    </row>
    <row r="55" spans="1:7">
      <c r="A55" s="70"/>
      <c r="B55" s="69"/>
      <c r="C55" s="68"/>
      <c r="D55" s="68" t="s">
        <v>196</v>
      </c>
      <c r="E55" s="64" t="s">
        <v>195</v>
      </c>
      <c r="F55" s="67"/>
      <c r="G55" s="66"/>
    </row>
    <row r="56" spans="1:7">
      <c r="A56" s="70"/>
      <c r="B56" s="69"/>
      <c r="C56" s="68"/>
      <c r="D56" s="68" t="s">
        <v>194</v>
      </c>
      <c r="E56" s="64" t="s">
        <v>193</v>
      </c>
      <c r="F56" s="67"/>
      <c r="G56" s="66"/>
    </row>
    <row r="57" spans="1:7">
      <c r="A57" s="70"/>
      <c r="B57" s="69"/>
      <c r="C57" s="68"/>
      <c r="D57" s="68" t="s">
        <v>192</v>
      </c>
      <c r="E57" s="64" t="s">
        <v>191</v>
      </c>
      <c r="F57" s="67"/>
      <c r="G57" s="66"/>
    </row>
    <row r="58" spans="1:7">
      <c r="A58" s="70"/>
      <c r="B58" s="69"/>
      <c r="C58" s="68"/>
      <c r="D58" s="68" t="s">
        <v>190</v>
      </c>
      <c r="E58" s="64" t="s">
        <v>189</v>
      </c>
      <c r="F58" s="67"/>
      <c r="G58" s="66"/>
    </row>
    <row r="59" spans="1:7">
      <c r="A59" s="70"/>
      <c r="B59" s="69"/>
      <c r="C59" s="68"/>
      <c r="D59" s="68" t="s">
        <v>188</v>
      </c>
      <c r="E59" s="64" t="s">
        <v>187</v>
      </c>
      <c r="F59" s="67"/>
      <c r="G59" s="66"/>
    </row>
    <row r="60" spans="1:7">
      <c r="A60" s="70"/>
      <c r="B60" s="69"/>
      <c r="C60" s="68"/>
      <c r="D60" s="68" t="s">
        <v>186</v>
      </c>
      <c r="E60" s="64" t="s">
        <v>185</v>
      </c>
      <c r="F60" s="67"/>
      <c r="G60" s="66"/>
    </row>
    <row r="61" spans="1:7">
      <c r="A61" s="70"/>
      <c r="B61" s="69"/>
      <c r="C61" s="68"/>
      <c r="D61" s="68" t="s">
        <v>184</v>
      </c>
      <c r="E61" s="64" t="s">
        <v>183</v>
      </c>
      <c r="F61" s="67"/>
      <c r="G61" s="80"/>
    </row>
    <row r="62" spans="1:7">
      <c r="A62" s="70"/>
      <c r="B62" s="69"/>
      <c r="C62" s="68"/>
      <c r="D62" s="68" t="s">
        <v>182</v>
      </c>
      <c r="E62" s="64" t="s">
        <v>181</v>
      </c>
      <c r="F62" s="67"/>
      <c r="G62" s="80"/>
    </row>
    <row r="63" spans="1:7">
      <c r="A63" s="70"/>
      <c r="B63" s="69"/>
      <c r="C63" s="68"/>
      <c r="D63" s="68" t="s">
        <v>180</v>
      </c>
      <c r="E63" s="64" t="s">
        <v>179</v>
      </c>
      <c r="F63" s="67"/>
      <c r="G63" s="80"/>
    </row>
    <row r="64" spans="1:7">
      <c r="A64" s="70"/>
      <c r="B64" s="69"/>
      <c r="C64" s="68"/>
      <c r="D64" s="68" t="s">
        <v>178</v>
      </c>
      <c r="E64" s="64" t="s">
        <v>177</v>
      </c>
      <c r="F64" s="67"/>
      <c r="G64" s="80"/>
    </row>
    <row r="65" spans="1:7">
      <c r="A65" s="70" t="s">
        <v>267</v>
      </c>
      <c r="B65" s="77">
        <f>B15+1</f>
        <v>5</v>
      </c>
      <c r="C65" s="76"/>
      <c r="D65" s="76"/>
      <c r="E65" s="75" t="s">
        <v>1199</v>
      </c>
      <c r="F65" s="525" t="s">
        <v>816</v>
      </c>
      <c r="G65" s="526"/>
    </row>
    <row r="66" spans="1:7">
      <c r="A66" s="70"/>
      <c r="B66" s="69"/>
      <c r="C66" s="68"/>
      <c r="D66" s="68"/>
      <c r="E66" s="71" t="s">
        <v>174</v>
      </c>
      <c r="F66" s="142"/>
      <c r="G66" s="141"/>
    </row>
    <row r="67" spans="1:7" ht="59.25" customHeight="1">
      <c r="A67" s="70"/>
      <c r="B67" s="69"/>
      <c r="C67" s="68"/>
      <c r="D67" s="68"/>
      <c r="E67" s="71" t="s">
        <v>1198</v>
      </c>
      <c r="F67" s="142"/>
      <c r="G67" s="141"/>
    </row>
    <row r="68" spans="1:7">
      <c r="A68" s="70"/>
      <c r="B68" s="69"/>
      <c r="C68" s="68"/>
      <c r="D68" s="68" t="s">
        <v>135</v>
      </c>
      <c r="E68" s="123" t="s">
        <v>1197</v>
      </c>
      <c r="F68" s="144"/>
      <c r="G68" s="143"/>
    </row>
    <row r="69" spans="1:7">
      <c r="A69" s="70"/>
      <c r="B69" s="69"/>
      <c r="C69" s="68"/>
      <c r="D69" s="68" t="s">
        <v>266</v>
      </c>
      <c r="E69" s="64" t="s">
        <v>1196</v>
      </c>
      <c r="F69" s="144"/>
      <c r="G69" s="143"/>
    </row>
    <row r="70" spans="1:7">
      <c r="A70" s="70"/>
      <c r="B70" s="69"/>
      <c r="C70" s="68"/>
      <c r="D70" s="68" t="s">
        <v>265</v>
      </c>
      <c r="E70" s="140" t="s">
        <v>1193</v>
      </c>
      <c r="F70" s="144"/>
      <c r="G70" s="143"/>
    </row>
    <row r="71" spans="1:7">
      <c r="A71" s="70"/>
      <c r="B71" s="69"/>
      <c r="C71" s="68"/>
      <c r="D71" s="68" t="s">
        <v>264</v>
      </c>
      <c r="E71" s="140" t="s">
        <v>1195</v>
      </c>
      <c r="F71" s="144"/>
      <c r="G71" s="143"/>
    </row>
    <row r="72" spans="1:7">
      <c r="A72" s="70"/>
      <c r="B72" s="69"/>
      <c r="C72" s="68"/>
      <c r="D72" s="68" t="s">
        <v>255</v>
      </c>
      <c r="E72" s="140" t="s">
        <v>1191</v>
      </c>
      <c r="F72" s="144"/>
      <c r="G72" s="143"/>
    </row>
    <row r="73" spans="1:7">
      <c r="A73" s="70"/>
      <c r="B73" s="69"/>
      <c r="C73" s="68"/>
      <c r="D73" s="68" t="s">
        <v>253</v>
      </c>
      <c r="E73" s="140" t="s">
        <v>1190</v>
      </c>
      <c r="F73" s="144"/>
      <c r="G73" s="143"/>
    </row>
    <row r="74" spans="1:7">
      <c r="A74" s="70"/>
      <c r="B74" s="69"/>
      <c r="C74" s="68"/>
      <c r="D74" s="68" t="s">
        <v>251</v>
      </c>
      <c r="E74" s="140" t="s">
        <v>1189</v>
      </c>
      <c r="F74" s="144"/>
      <c r="G74" s="143"/>
    </row>
    <row r="75" spans="1:7">
      <c r="A75" s="70"/>
      <c r="B75" s="69"/>
      <c r="C75" s="68"/>
      <c r="D75" s="68" t="s">
        <v>249</v>
      </c>
      <c r="E75" s="140" t="s">
        <v>1188</v>
      </c>
      <c r="F75" s="144"/>
      <c r="G75" s="143"/>
    </row>
    <row r="76" spans="1:7">
      <c r="A76" s="70"/>
      <c r="B76" s="69"/>
      <c r="C76" s="68"/>
      <c r="D76" s="68" t="s">
        <v>157</v>
      </c>
      <c r="E76" s="140" t="s">
        <v>1187</v>
      </c>
      <c r="F76" s="144"/>
      <c r="G76" s="143"/>
    </row>
    <row r="77" spans="1:7">
      <c r="A77" s="70"/>
      <c r="B77" s="69"/>
      <c r="C77" s="68"/>
      <c r="D77" s="68" t="s">
        <v>135</v>
      </c>
      <c r="E77" s="123" t="s">
        <v>1194</v>
      </c>
      <c r="F77" s="144"/>
      <c r="G77" s="143"/>
    </row>
    <row r="78" spans="1:7">
      <c r="A78" s="70"/>
      <c r="B78" s="69"/>
      <c r="C78" s="68"/>
      <c r="D78" s="68" t="s">
        <v>983</v>
      </c>
      <c r="E78" s="64" t="s">
        <v>1193</v>
      </c>
      <c r="F78" s="144"/>
      <c r="G78" s="143"/>
    </row>
    <row r="79" spans="1:7">
      <c r="A79" s="70"/>
      <c r="B79" s="69"/>
      <c r="C79" s="68"/>
      <c r="D79" s="68" t="s">
        <v>981</v>
      </c>
      <c r="E79" s="140" t="s">
        <v>1192</v>
      </c>
      <c r="F79" s="144"/>
      <c r="G79" s="143"/>
    </row>
    <row r="80" spans="1:7">
      <c r="A80" s="70"/>
      <c r="B80" s="69"/>
      <c r="C80" s="68"/>
      <c r="D80" s="68" t="s">
        <v>151</v>
      </c>
      <c r="E80" s="140" t="s">
        <v>1191</v>
      </c>
      <c r="F80" s="144"/>
      <c r="G80" s="143"/>
    </row>
    <row r="81" spans="1:7">
      <c r="A81" s="70"/>
      <c r="B81" s="69"/>
      <c r="C81" s="68"/>
      <c r="D81" s="68" t="s">
        <v>149</v>
      </c>
      <c r="E81" s="140" t="s">
        <v>1190</v>
      </c>
      <c r="F81" s="144"/>
      <c r="G81" s="143"/>
    </row>
    <row r="82" spans="1:7">
      <c r="A82" s="70"/>
      <c r="B82" s="69"/>
      <c r="C82" s="68"/>
      <c r="D82" s="68" t="s">
        <v>147</v>
      </c>
      <c r="E82" s="140" t="s">
        <v>1189</v>
      </c>
      <c r="F82" s="144"/>
      <c r="G82" s="143"/>
    </row>
    <row r="83" spans="1:7">
      <c r="A83" s="70"/>
      <c r="B83" s="69"/>
      <c r="C83" s="68"/>
      <c r="D83" s="68" t="s">
        <v>145</v>
      </c>
      <c r="E83" s="140" t="s">
        <v>1188</v>
      </c>
      <c r="F83" s="144"/>
      <c r="G83" s="143"/>
    </row>
    <row r="84" spans="1:7">
      <c r="A84" s="70"/>
      <c r="B84" s="69"/>
      <c r="C84" s="68"/>
      <c r="D84" s="68" t="s">
        <v>143</v>
      </c>
      <c r="E84" s="140" t="s">
        <v>1187</v>
      </c>
      <c r="F84" s="144"/>
      <c r="G84" s="143"/>
    </row>
    <row r="85" spans="1:7">
      <c r="A85" s="70" t="s">
        <v>267</v>
      </c>
      <c r="B85" s="77">
        <f>B65+1</f>
        <v>6</v>
      </c>
      <c r="C85" s="76"/>
      <c r="D85" s="76"/>
      <c r="E85" s="75" t="s">
        <v>1186</v>
      </c>
      <c r="F85" s="525" t="str">
        <f>"大学・大学院卒（Q"&amp;$B$65&amp;"=6-8）"</f>
        <v>大学・大学院卒（Q5=6-8）</v>
      </c>
      <c r="G85" s="526"/>
    </row>
    <row r="86" spans="1:7">
      <c r="A86" s="70"/>
      <c r="B86" s="69"/>
      <c r="C86" s="68"/>
      <c r="D86" s="68"/>
      <c r="E86" s="71" t="s">
        <v>174</v>
      </c>
      <c r="F86" s="142"/>
      <c r="G86" s="141"/>
    </row>
    <row r="87" spans="1:7">
      <c r="A87" s="70"/>
      <c r="B87" s="69"/>
      <c r="C87" s="68"/>
      <c r="D87" s="68"/>
      <c r="E87" s="71" t="s">
        <v>1185</v>
      </c>
      <c r="F87" s="142"/>
      <c r="G87" s="141"/>
    </row>
    <row r="88" spans="1:7">
      <c r="A88" s="70"/>
      <c r="B88" s="69"/>
      <c r="C88" s="68"/>
      <c r="D88" s="68" t="s">
        <v>266</v>
      </c>
      <c r="E88" s="64" t="s">
        <v>1184</v>
      </c>
      <c r="F88" s="144"/>
      <c r="G88" s="143"/>
    </row>
    <row r="89" spans="1:7">
      <c r="A89" s="70"/>
      <c r="B89" s="69"/>
      <c r="C89" s="68"/>
      <c r="D89" s="68" t="s">
        <v>265</v>
      </c>
      <c r="E89" s="140" t="s">
        <v>1183</v>
      </c>
      <c r="F89" s="144"/>
      <c r="G89" s="143"/>
    </row>
    <row r="90" spans="1:7">
      <c r="A90" s="70"/>
      <c r="B90" s="69"/>
      <c r="C90" s="68"/>
      <c r="D90" s="68" t="s">
        <v>264</v>
      </c>
      <c r="E90" s="140" t="s">
        <v>1182</v>
      </c>
      <c r="F90" s="144"/>
      <c r="G90" s="143"/>
    </row>
    <row r="91" spans="1:7">
      <c r="A91" s="70"/>
      <c r="B91" s="69"/>
      <c r="C91" s="68"/>
      <c r="D91" s="68" t="s">
        <v>255</v>
      </c>
      <c r="E91" s="140" t="s">
        <v>1181</v>
      </c>
      <c r="F91" s="144"/>
      <c r="G91" s="143"/>
    </row>
    <row r="92" spans="1:7">
      <c r="A92" s="70"/>
      <c r="B92" s="69"/>
      <c r="C92" s="68"/>
      <c r="D92" s="68" t="s">
        <v>253</v>
      </c>
      <c r="E92" s="140" t="s">
        <v>1180</v>
      </c>
      <c r="F92" s="144"/>
      <c r="G92" s="143"/>
    </row>
    <row r="93" spans="1:7">
      <c r="A93" s="70"/>
      <c r="B93" s="69"/>
      <c r="C93" s="68"/>
      <c r="D93" s="68" t="s">
        <v>251</v>
      </c>
      <c r="E93" s="140" t="s">
        <v>1179</v>
      </c>
      <c r="F93" s="144"/>
      <c r="G93" s="143"/>
    </row>
    <row r="94" spans="1:7">
      <c r="A94" s="70"/>
      <c r="B94" s="69"/>
      <c r="C94" s="68"/>
      <c r="D94" s="68" t="s">
        <v>249</v>
      </c>
      <c r="E94" s="140" t="s">
        <v>1178</v>
      </c>
      <c r="F94" s="144"/>
      <c r="G94" s="143"/>
    </row>
    <row r="95" spans="1:7">
      <c r="A95" s="70"/>
      <c r="B95" s="69"/>
      <c r="C95" s="68"/>
      <c r="D95" s="68" t="s">
        <v>157</v>
      </c>
      <c r="E95" s="140" t="s">
        <v>545</v>
      </c>
      <c r="F95" s="144"/>
      <c r="G95" s="143"/>
    </row>
    <row r="96" spans="1:7" ht="28.5" customHeight="1">
      <c r="A96" s="70" t="s">
        <v>797</v>
      </c>
      <c r="B96" s="77">
        <f>B85+1</f>
        <v>7</v>
      </c>
      <c r="C96" s="76"/>
      <c r="D96" s="76"/>
      <c r="E96" s="75" t="s">
        <v>1177</v>
      </c>
      <c r="F96" s="525" t="str">
        <f>"在学中（Q"&amp;$B$65&amp;"=9-15）"</f>
        <v>在学中（Q5=9-15）</v>
      </c>
      <c r="G96" s="526"/>
    </row>
    <row r="97" spans="1:7">
      <c r="A97" s="70"/>
      <c r="B97" s="69"/>
      <c r="C97" s="68"/>
      <c r="D97" s="68"/>
      <c r="E97" s="71" t="s">
        <v>174</v>
      </c>
      <c r="F97" s="142"/>
      <c r="G97" s="141"/>
    </row>
    <row r="98" spans="1:7">
      <c r="A98" s="70"/>
      <c r="B98" s="69"/>
      <c r="C98" s="68"/>
      <c r="D98" s="68" t="s">
        <v>305</v>
      </c>
      <c r="E98" s="64" t="s">
        <v>1176</v>
      </c>
      <c r="F98" s="523" t="s">
        <v>1173</v>
      </c>
      <c r="G98" s="524"/>
    </row>
    <row r="99" spans="1:7">
      <c r="A99" s="70"/>
      <c r="B99" s="69"/>
      <c r="C99" s="68"/>
      <c r="D99" s="68" t="s">
        <v>303</v>
      </c>
      <c r="E99" s="140" t="s">
        <v>1175</v>
      </c>
      <c r="F99" s="523" t="s">
        <v>1173</v>
      </c>
      <c r="G99" s="524"/>
    </row>
    <row r="100" spans="1:7">
      <c r="A100" s="70"/>
      <c r="B100" s="69"/>
      <c r="C100" s="68"/>
      <c r="D100" s="68" t="s">
        <v>257</v>
      </c>
      <c r="E100" s="140" t="s">
        <v>1174</v>
      </c>
      <c r="F100" s="523" t="s">
        <v>1173</v>
      </c>
      <c r="G100" s="524"/>
    </row>
    <row r="101" spans="1:7">
      <c r="A101" s="70"/>
      <c r="B101" s="69"/>
      <c r="C101" s="68"/>
      <c r="D101" s="68" t="s">
        <v>255</v>
      </c>
      <c r="E101" s="140" t="s">
        <v>1172</v>
      </c>
      <c r="F101" s="523" t="s">
        <v>1170</v>
      </c>
      <c r="G101" s="524"/>
    </row>
    <row r="102" spans="1:7">
      <c r="A102" s="70"/>
      <c r="B102" s="69"/>
      <c r="C102" s="68"/>
      <c r="D102" s="68" t="s">
        <v>253</v>
      </c>
      <c r="E102" s="140" t="s">
        <v>1171</v>
      </c>
      <c r="F102" s="523" t="s">
        <v>1170</v>
      </c>
      <c r="G102" s="524"/>
    </row>
    <row r="103" spans="1:7">
      <c r="A103" s="70"/>
      <c r="B103" s="69"/>
      <c r="C103" s="68"/>
      <c r="D103" s="68" t="s">
        <v>251</v>
      </c>
      <c r="E103" s="140" t="s">
        <v>1169</v>
      </c>
      <c r="F103" s="523" t="s">
        <v>1167</v>
      </c>
      <c r="G103" s="524"/>
    </row>
    <row r="104" spans="1:7">
      <c r="A104" s="70"/>
      <c r="B104" s="69"/>
      <c r="C104" s="68"/>
      <c r="D104" s="68" t="s">
        <v>249</v>
      </c>
      <c r="E104" s="140" t="s">
        <v>1168</v>
      </c>
      <c r="F104" s="523" t="s">
        <v>1167</v>
      </c>
      <c r="G104" s="524"/>
    </row>
    <row r="105" spans="1:7">
      <c r="A105" s="70"/>
      <c r="B105" s="69"/>
      <c r="C105" s="68"/>
      <c r="D105" s="68" t="s">
        <v>157</v>
      </c>
      <c r="E105" s="140" t="s">
        <v>1166</v>
      </c>
      <c r="F105" s="523" t="s">
        <v>1164</v>
      </c>
      <c r="G105" s="524"/>
    </row>
    <row r="106" spans="1:7">
      <c r="A106" s="70"/>
      <c r="B106" s="69"/>
      <c r="C106" s="68"/>
      <c r="D106" s="68" t="s">
        <v>155</v>
      </c>
      <c r="E106" s="140" t="s">
        <v>1165</v>
      </c>
      <c r="F106" s="523" t="s">
        <v>1164</v>
      </c>
      <c r="G106" s="524"/>
    </row>
    <row r="107" spans="1:7">
      <c r="A107" s="70"/>
      <c r="B107" s="69"/>
      <c r="C107" s="68"/>
      <c r="D107" s="68" t="s">
        <v>153</v>
      </c>
      <c r="E107" s="140" t="s">
        <v>1163</v>
      </c>
      <c r="F107" s="523" t="s">
        <v>1157</v>
      </c>
      <c r="G107" s="524"/>
    </row>
    <row r="108" spans="1:7">
      <c r="A108" s="70"/>
      <c r="B108" s="69"/>
      <c r="C108" s="68"/>
      <c r="D108" s="68" t="s">
        <v>151</v>
      </c>
      <c r="E108" s="140" t="s">
        <v>1162</v>
      </c>
      <c r="F108" s="523" t="s">
        <v>1157</v>
      </c>
      <c r="G108" s="524"/>
    </row>
    <row r="109" spans="1:7">
      <c r="A109" s="70"/>
      <c r="B109" s="69"/>
      <c r="C109" s="68"/>
      <c r="D109" s="68" t="s">
        <v>149</v>
      </c>
      <c r="E109" s="140" t="s">
        <v>1161</v>
      </c>
      <c r="F109" s="523" t="s">
        <v>1157</v>
      </c>
      <c r="G109" s="524"/>
    </row>
    <row r="110" spans="1:7">
      <c r="A110" s="70"/>
      <c r="B110" s="69"/>
      <c r="C110" s="68"/>
      <c r="D110" s="68" t="s">
        <v>147</v>
      </c>
      <c r="E110" s="140" t="s">
        <v>1160</v>
      </c>
      <c r="F110" s="523" t="s">
        <v>1157</v>
      </c>
      <c r="G110" s="524"/>
    </row>
    <row r="111" spans="1:7">
      <c r="A111" s="70"/>
      <c r="B111" s="69"/>
      <c r="C111" s="68"/>
      <c r="D111" s="68" t="s">
        <v>145</v>
      </c>
      <c r="E111" s="140" t="s">
        <v>1159</v>
      </c>
      <c r="F111" s="523" t="s">
        <v>1157</v>
      </c>
      <c r="G111" s="524"/>
    </row>
    <row r="112" spans="1:7">
      <c r="A112" s="70"/>
      <c r="B112" s="69"/>
      <c r="C112" s="68"/>
      <c r="D112" s="68" t="s">
        <v>143</v>
      </c>
      <c r="E112" s="140" t="s">
        <v>1158</v>
      </c>
      <c r="F112" s="523" t="s">
        <v>1157</v>
      </c>
      <c r="G112" s="524"/>
    </row>
    <row r="113" spans="1:7">
      <c r="A113" s="70"/>
      <c r="B113" s="69"/>
      <c r="C113" s="68"/>
      <c r="D113" s="68" t="s">
        <v>141</v>
      </c>
      <c r="E113" s="64" t="s">
        <v>1156</v>
      </c>
      <c r="F113" s="523" t="s">
        <v>1154</v>
      </c>
      <c r="G113" s="524"/>
    </row>
    <row r="114" spans="1:7">
      <c r="A114" s="70"/>
      <c r="B114" s="69"/>
      <c r="C114" s="68"/>
      <c r="D114" s="68" t="s">
        <v>139</v>
      </c>
      <c r="E114" s="140" t="s">
        <v>1155</v>
      </c>
      <c r="F114" s="523" t="s">
        <v>1154</v>
      </c>
      <c r="G114" s="524"/>
    </row>
    <row r="115" spans="1:7">
      <c r="A115" s="70"/>
      <c r="B115" s="69"/>
      <c r="C115" s="68"/>
      <c r="D115" s="68" t="s">
        <v>137</v>
      </c>
      <c r="E115" s="140" t="s">
        <v>1153</v>
      </c>
      <c r="F115" s="523" t="s">
        <v>1150</v>
      </c>
      <c r="G115" s="524"/>
    </row>
    <row r="116" spans="1:7">
      <c r="A116" s="70"/>
      <c r="B116" s="69"/>
      <c r="C116" s="68"/>
      <c r="D116" s="68" t="s">
        <v>236</v>
      </c>
      <c r="E116" s="140" t="s">
        <v>1152</v>
      </c>
      <c r="F116" s="523" t="s">
        <v>1150</v>
      </c>
      <c r="G116" s="524"/>
    </row>
    <row r="117" spans="1:7">
      <c r="A117" s="70"/>
      <c r="B117" s="69"/>
      <c r="C117" s="68"/>
      <c r="D117" s="68" t="s">
        <v>234</v>
      </c>
      <c r="E117" s="140" t="s">
        <v>1151</v>
      </c>
      <c r="F117" s="523" t="s">
        <v>1150</v>
      </c>
      <c r="G117" s="524"/>
    </row>
    <row r="118" spans="1:7">
      <c r="A118" s="70" t="s">
        <v>309</v>
      </c>
      <c r="B118" s="77">
        <f>B96+1</f>
        <v>8</v>
      </c>
      <c r="C118" s="76"/>
      <c r="D118" s="76"/>
      <c r="E118" s="75" t="s">
        <v>1149</v>
      </c>
      <c r="F118" s="525" t="s">
        <v>751</v>
      </c>
      <c r="G118" s="526"/>
    </row>
    <row r="119" spans="1:7">
      <c r="A119" s="70"/>
      <c r="B119" s="69"/>
      <c r="C119" s="68"/>
      <c r="D119" s="68"/>
      <c r="E119" s="71" t="s">
        <v>708</v>
      </c>
      <c r="F119" s="74"/>
      <c r="G119" s="73"/>
    </row>
    <row r="120" spans="1:7">
      <c r="A120" s="70"/>
      <c r="B120" s="69"/>
      <c r="C120" s="68"/>
      <c r="D120" s="68" t="s">
        <v>305</v>
      </c>
      <c r="E120" s="64" t="s">
        <v>1148</v>
      </c>
      <c r="F120" s="67"/>
      <c r="G120" s="66"/>
    </row>
    <row r="121" spans="1:7">
      <c r="A121" s="70"/>
      <c r="B121" s="69"/>
      <c r="C121" s="68"/>
      <c r="D121" s="68" t="s">
        <v>419</v>
      </c>
      <c r="E121" s="64" t="s">
        <v>1147</v>
      </c>
      <c r="F121" s="67"/>
      <c r="G121" s="66"/>
    </row>
    <row r="122" spans="1:7">
      <c r="A122" s="70"/>
      <c r="B122" s="69"/>
      <c r="C122" s="68"/>
      <c r="D122" s="68" t="s">
        <v>257</v>
      </c>
      <c r="E122" s="64" t="s">
        <v>1146</v>
      </c>
      <c r="F122" s="67"/>
      <c r="G122" s="66"/>
    </row>
    <row r="123" spans="1:7">
      <c r="A123" s="70"/>
      <c r="B123" s="69"/>
      <c r="C123" s="68"/>
      <c r="D123" s="68" t="s">
        <v>255</v>
      </c>
      <c r="E123" s="64" t="s">
        <v>1145</v>
      </c>
      <c r="F123" s="67"/>
      <c r="G123" s="66"/>
    </row>
    <row r="124" spans="1:7">
      <c r="A124" s="70"/>
      <c r="B124" s="69"/>
      <c r="C124" s="68"/>
      <c r="D124" s="68" t="s">
        <v>253</v>
      </c>
      <c r="E124" s="64" t="s">
        <v>1144</v>
      </c>
      <c r="F124" s="67"/>
      <c r="G124" s="66"/>
    </row>
    <row r="125" spans="1:7">
      <c r="A125" s="70"/>
      <c r="B125" s="69"/>
      <c r="C125" s="68"/>
      <c r="D125" s="68" t="s">
        <v>251</v>
      </c>
      <c r="E125" s="64" t="s">
        <v>1143</v>
      </c>
      <c r="F125" s="67"/>
      <c r="G125" s="66"/>
    </row>
    <row r="126" spans="1:7">
      <c r="A126" s="70"/>
      <c r="B126" s="69"/>
      <c r="C126" s="68"/>
      <c r="D126" s="68" t="s">
        <v>427</v>
      </c>
      <c r="E126" s="64" t="s">
        <v>1142</v>
      </c>
      <c r="F126" s="67"/>
      <c r="G126" s="66"/>
    </row>
    <row r="127" spans="1:7">
      <c r="A127" s="70"/>
      <c r="B127" s="69"/>
      <c r="C127" s="68"/>
      <c r="D127" s="68" t="s">
        <v>425</v>
      </c>
      <c r="E127" s="64" t="s">
        <v>1141</v>
      </c>
      <c r="F127" s="67"/>
      <c r="G127" s="66"/>
    </row>
    <row r="128" spans="1:7" ht="24.75">
      <c r="A128" s="56" t="s">
        <v>1140</v>
      </c>
      <c r="B128" s="55"/>
      <c r="C128" s="54"/>
      <c r="D128" s="54"/>
      <c r="E128" s="51"/>
      <c r="F128" s="53"/>
      <c r="G128" s="52"/>
    </row>
    <row r="129" spans="1:7">
      <c r="A129" s="70"/>
      <c r="B129" s="84"/>
      <c r="C129" s="83"/>
      <c r="D129" s="83"/>
      <c r="E129" s="82" t="s">
        <v>1139</v>
      </c>
      <c r="F129" s="93"/>
      <c r="G129" s="92"/>
    </row>
    <row r="130" spans="1:7">
      <c r="A130" s="70" t="s">
        <v>267</v>
      </c>
      <c r="B130" s="77">
        <f>B118+1</f>
        <v>9</v>
      </c>
      <c r="C130" s="76"/>
      <c r="D130" s="76"/>
      <c r="E130" s="75" t="s">
        <v>1138</v>
      </c>
      <c r="F130" s="525" t="s">
        <v>666</v>
      </c>
      <c r="G130" s="526"/>
    </row>
    <row r="131" spans="1:7">
      <c r="A131" s="70"/>
      <c r="B131" s="69"/>
      <c r="C131" s="68"/>
      <c r="D131" s="68"/>
      <c r="E131" s="71" t="s">
        <v>174</v>
      </c>
      <c r="F131" s="74"/>
      <c r="G131" s="73"/>
    </row>
    <row r="132" spans="1:7">
      <c r="A132" s="70"/>
      <c r="B132" s="69"/>
      <c r="C132" s="68"/>
      <c r="D132" s="68" t="s">
        <v>1137</v>
      </c>
      <c r="E132" s="64" t="s">
        <v>1136</v>
      </c>
      <c r="F132" s="67"/>
      <c r="G132" s="66"/>
    </row>
    <row r="133" spans="1:7">
      <c r="A133" s="70"/>
      <c r="B133" s="69"/>
      <c r="C133" s="68"/>
      <c r="D133" s="68" t="s">
        <v>1135</v>
      </c>
      <c r="E133" s="64" t="s">
        <v>1134</v>
      </c>
      <c r="F133" s="67"/>
      <c r="G133" s="66"/>
    </row>
    <row r="134" spans="1:7">
      <c r="A134" s="70" t="s">
        <v>267</v>
      </c>
      <c r="B134" s="77">
        <f>B130+1</f>
        <v>10</v>
      </c>
      <c r="C134" s="76"/>
      <c r="D134" s="76"/>
      <c r="E134" s="75" t="s">
        <v>1133</v>
      </c>
      <c r="F134" s="525" t="s">
        <v>666</v>
      </c>
      <c r="G134" s="526"/>
    </row>
    <row r="135" spans="1:7">
      <c r="A135" s="70"/>
      <c r="B135" s="69"/>
      <c r="C135" s="68"/>
      <c r="D135" s="68"/>
      <c r="E135" s="71" t="s">
        <v>174</v>
      </c>
      <c r="F135" s="74"/>
      <c r="G135" s="73"/>
    </row>
    <row r="136" spans="1:7">
      <c r="A136" s="70"/>
      <c r="B136" s="69"/>
      <c r="C136" s="68"/>
      <c r="D136" s="68" t="s">
        <v>266</v>
      </c>
      <c r="E136" s="64" t="s">
        <v>1132</v>
      </c>
      <c r="F136" s="67"/>
      <c r="G136" s="66"/>
    </row>
    <row r="137" spans="1:7">
      <c r="A137" s="70"/>
      <c r="B137" s="69"/>
      <c r="C137" s="68"/>
      <c r="D137" s="68" t="s">
        <v>265</v>
      </c>
      <c r="E137" s="64" t="s">
        <v>1131</v>
      </c>
      <c r="F137" s="67"/>
      <c r="G137" s="66"/>
    </row>
    <row r="138" spans="1:7">
      <c r="A138" s="70"/>
      <c r="B138" s="84"/>
      <c r="C138" s="83"/>
      <c r="D138" s="83"/>
      <c r="E138" s="82" t="s">
        <v>1130</v>
      </c>
      <c r="F138" s="93"/>
      <c r="G138" s="92"/>
    </row>
    <row r="139" spans="1:7" ht="60.75" customHeight="1">
      <c r="A139" s="70" t="s">
        <v>489</v>
      </c>
      <c r="B139" s="77">
        <f>B134+1</f>
        <v>11</v>
      </c>
      <c r="C139" s="76"/>
      <c r="D139" s="76"/>
      <c r="E139" s="75" t="s">
        <v>1129</v>
      </c>
      <c r="F139" s="525" t="str">
        <f>"子どもあり(Q"&amp;B134&amp;"=1)"</f>
        <v>子どもあり(Q10=1)</v>
      </c>
      <c r="G139" s="526"/>
    </row>
    <row r="140" spans="1:7">
      <c r="A140" s="70"/>
      <c r="B140" s="69"/>
      <c r="C140" s="68"/>
      <c r="D140" s="68"/>
      <c r="E140" s="71" t="s">
        <v>332</v>
      </c>
      <c r="F140" s="74"/>
      <c r="G140" s="73"/>
    </row>
    <row r="141" spans="1:7">
      <c r="A141" s="70"/>
      <c r="B141" s="69"/>
      <c r="C141" s="68"/>
      <c r="D141" s="68"/>
      <c r="E141" s="64" t="s">
        <v>1128</v>
      </c>
      <c r="F141" s="67"/>
      <c r="G141" s="66"/>
    </row>
    <row r="142" spans="1:7" ht="105" customHeight="1">
      <c r="A142" s="70" t="s">
        <v>489</v>
      </c>
      <c r="B142" s="77">
        <f>B139+1</f>
        <v>12</v>
      </c>
      <c r="C142" s="76"/>
      <c r="D142" s="76"/>
      <c r="E142" s="75" t="s">
        <v>1127</v>
      </c>
      <c r="F142" s="525" t="str">
        <f>"子どもあり(Q"&amp;B134&amp;"=1)"</f>
        <v>子どもあり(Q10=1)</v>
      </c>
      <c r="G142" s="526"/>
    </row>
    <row r="143" spans="1:7">
      <c r="A143" s="70"/>
      <c r="B143" s="69"/>
      <c r="C143" s="68"/>
      <c r="D143" s="68"/>
      <c r="E143" s="71" t="s">
        <v>332</v>
      </c>
      <c r="F143" s="74"/>
      <c r="G143" s="73"/>
    </row>
    <row r="144" spans="1:7">
      <c r="A144" s="70"/>
      <c r="B144" s="69"/>
      <c r="C144" s="68"/>
      <c r="D144" s="68" t="s">
        <v>460</v>
      </c>
      <c r="E144" s="64" t="s">
        <v>1126</v>
      </c>
      <c r="F144" s="523" t="str">
        <f>"Q"&amp;$B$139&amp;"=1以上"</f>
        <v>Q11=1以上</v>
      </c>
      <c r="G144" s="524"/>
    </row>
    <row r="145" spans="1:7">
      <c r="A145" s="70"/>
      <c r="B145" s="69"/>
      <c r="C145" s="68"/>
      <c r="D145" s="68" t="s">
        <v>457</v>
      </c>
      <c r="E145" s="64" t="s">
        <v>1125</v>
      </c>
      <c r="F145" s="523" t="str">
        <f>"Q"&amp;$B$139&amp;"=2以上"</f>
        <v>Q11=2以上</v>
      </c>
      <c r="G145" s="524"/>
    </row>
    <row r="146" spans="1:7">
      <c r="A146" s="70"/>
      <c r="B146" s="69"/>
      <c r="C146" s="68"/>
      <c r="D146" s="68" t="s">
        <v>401</v>
      </c>
      <c r="E146" s="64" t="s">
        <v>1124</v>
      </c>
      <c r="F146" s="523" t="str">
        <f>"Q"&amp;$B$139&amp;"=3以上"</f>
        <v>Q11=3以上</v>
      </c>
      <c r="G146" s="524"/>
    </row>
    <row r="147" spans="1:7">
      <c r="A147" s="70"/>
      <c r="B147" s="69"/>
      <c r="C147" s="68"/>
      <c r="D147" s="68" t="s">
        <v>642</v>
      </c>
      <c r="E147" s="64" t="s">
        <v>1123</v>
      </c>
      <c r="F147" s="523" t="str">
        <f>"Q"&amp;$B$139&amp;"=4以上"</f>
        <v>Q11=4以上</v>
      </c>
      <c r="G147" s="524"/>
    </row>
    <row r="148" spans="1:7">
      <c r="A148" s="70"/>
      <c r="B148" s="69"/>
      <c r="C148" s="68"/>
      <c r="D148" s="68" t="s">
        <v>640</v>
      </c>
      <c r="E148" s="64" t="s">
        <v>1122</v>
      </c>
      <c r="F148" s="523" t="str">
        <f>"Q"&amp;$B$139&amp;"=5以上"</f>
        <v>Q11=5以上</v>
      </c>
      <c r="G148" s="524"/>
    </row>
    <row r="149" spans="1:7">
      <c r="A149" s="70"/>
      <c r="B149" s="69"/>
      <c r="C149" s="68"/>
      <c r="D149" s="68" t="s">
        <v>638</v>
      </c>
      <c r="E149" s="64" t="s">
        <v>1121</v>
      </c>
      <c r="F149" s="523" t="str">
        <f>"Q"&amp;$B$139&amp;"=6以上"</f>
        <v>Q11=6以上</v>
      </c>
      <c r="G149" s="524"/>
    </row>
    <row r="150" spans="1:7">
      <c r="A150" s="70"/>
      <c r="B150" s="69"/>
      <c r="C150" s="68"/>
      <c r="D150" s="68" t="s">
        <v>720</v>
      </c>
      <c r="E150" s="64" t="s">
        <v>1120</v>
      </c>
      <c r="F150" s="523" t="str">
        <f>"Q"&amp;$B$139&amp;"=7以上"</f>
        <v>Q11=7以上</v>
      </c>
      <c r="G150" s="524"/>
    </row>
    <row r="151" spans="1:7">
      <c r="A151" s="70"/>
      <c r="B151" s="69"/>
      <c r="C151" s="68"/>
      <c r="D151" s="68" t="s">
        <v>718</v>
      </c>
      <c r="E151" s="64" t="s">
        <v>1119</v>
      </c>
      <c r="F151" s="523" t="str">
        <f>"Q"&amp;$B$139&amp;"=8以上"</f>
        <v>Q11=8以上</v>
      </c>
      <c r="G151" s="524"/>
    </row>
    <row r="152" spans="1:7">
      <c r="A152" s="70"/>
      <c r="B152" s="69"/>
      <c r="C152" s="68"/>
      <c r="D152" s="68" t="s">
        <v>1118</v>
      </c>
      <c r="E152" s="64" t="s">
        <v>1117</v>
      </c>
      <c r="F152" s="523" t="str">
        <f>"Q"&amp;$B$139&amp;"=9以上"</f>
        <v>Q11=9以上</v>
      </c>
      <c r="G152" s="524"/>
    </row>
    <row r="153" spans="1:7">
      <c r="A153" s="70"/>
      <c r="B153" s="69"/>
      <c r="C153" s="68"/>
      <c r="D153" s="68" t="s">
        <v>1116</v>
      </c>
      <c r="E153" s="64" t="s">
        <v>1115</v>
      </c>
      <c r="F153" s="523" t="str">
        <f>"Q"&amp;$B$139&amp;"=10以上"</f>
        <v>Q11=10以上</v>
      </c>
      <c r="G153" s="524"/>
    </row>
    <row r="154" spans="1:7" ht="150" customHeight="1">
      <c r="A154" s="70"/>
      <c r="B154" s="84"/>
      <c r="C154" s="83"/>
      <c r="D154" s="83"/>
      <c r="E154" s="82" t="s">
        <v>1114</v>
      </c>
      <c r="F154" s="93"/>
      <c r="G154" s="95"/>
    </row>
    <row r="155" spans="1:7" ht="65.099999999999994" customHeight="1">
      <c r="A155" s="70" t="s">
        <v>267</v>
      </c>
      <c r="B155" s="77">
        <f>B142+1</f>
        <v>13</v>
      </c>
      <c r="C155" s="76"/>
      <c r="D155" s="76"/>
      <c r="E155" s="75" t="s">
        <v>1113</v>
      </c>
      <c r="F155" s="525" t="s">
        <v>666</v>
      </c>
      <c r="G155" s="526"/>
    </row>
    <row r="156" spans="1:7">
      <c r="A156" s="70"/>
      <c r="B156" s="69"/>
      <c r="C156" s="68"/>
      <c r="D156" s="68"/>
      <c r="E156" s="71" t="s">
        <v>174</v>
      </c>
      <c r="F156" s="74"/>
      <c r="G156" s="73"/>
    </row>
    <row r="157" spans="1:7">
      <c r="A157" s="70"/>
      <c r="B157" s="69"/>
      <c r="C157" s="68"/>
      <c r="D157" s="68" t="s">
        <v>266</v>
      </c>
      <c r="E157" s="64" t="s">
        <v>1112</v>
      </c>
      <c r="F157" s="67"/>
      <c r="G157" s="66"/>
    </row>
    <row r="158" spans="1:7">
      <c r="A158" s="70"/>
      <c r="B158" s="69"/>
      <c r="C158" s="68"/>
      <c r="D158" s="68" t="s">
        <v>265</v>
      </c>
      <c r="E158" s="64" t="s">
        <v>1111</v>
      </c>
      <c r="F158" s="67"/>
      <c r="G158" s="66"/>
    </row>
    <row r="159" spans="1:7">
      <c r="A159" s="70"/>
      <c r="B159" s="69"/>
      <c r="C159" s="68"/>
      <c r="D159" s="68" t="s">
        <v>257</v>
      </c>
      <c r="E159" s="64" t="s">
        <v>1110</v>
      </c>
      <c r="F159" s="67"/>
      <c r="G159" s="66"/>
    </row>
    <row r="160" spans="1:7">
      <c r="A160" s="70"/>
      <c r="B160" s="69"/>
      <c r="C160" s="68"/>
      <c r="D160" s="68" t="s">
        <v>255</v>
      </c>
      <c r="E160" s="64" t="s">
        <v>1109</v>
      </c>
      <c r="F160" s="67"/>
      <c r="G160" s="66"/>
    </row>
    <row r="161" spans="1:7">
      <c r="A161" s="70"/>
      <c r="B161" s="69"/>
      <c r="C161" s="68"/>
      <c r="D161" s="68" t="s">
        <v>253</v>
      </c>
      <c r="E161" s="64" t="s">
        <v>1108</v>
      </c>
      <c r="F161" s="67"/>
      <c r="G161" s="66"/>
    </row>
    <row r="162" spans="1:7">
      <c r="A162" s="70"/>
      <c r="B162" s="69"/>
      <c r="C162" s="68"/>
      <c r="D162" s="68" t="s">
        <v>251</v>
      </c>
      <c r="E162" s="64" t="s">
        <v>1107</v>
      </c>
      <c r="F162" s="67"/>
      <c r="G162" s="66"/>
    </row>
    <row r="163" spans="1:7">
      <c r="A163" s="70" t="s">
        <v>309</v>
      </c>
      <c r="B163" s="77">
        <f>B155+1</f>
        <v>14</v>
      </c>
      <c r="C163" s="76"/>
      <c r="D163" s="76"/>
      <c r="E163" s="75" t="s">
        <v>1106</v>
      </c>
      <c r="F163" s="525" t="s">
        <v>751</v>
      </c>
      <c r="G163" s="526"/>
    </row>
    <row r="164" spans="1:7">
      <c r="A164" s="70"/>
      <c r="B164" s="69"/>
      <c r="C164" s="68"/>
      <c r="D164" s="68"/>
      <c r="E164" s="71" t="s">
        <v>858</v>
      </c>
      <c r="F164" s="74"/>
      <c r="G164" s="73"/>
    </row>
    <row r="165" spans="1:7">
      <c r="A165" s="70"/>
      <c r="B165" s="69"/>
      <c r="C165" s="68"/>
      <c r="D165" s="68" t="s">
        <v>305</v>
      </c>
      <c r="E165" s="64" t="s">
        <v>1105</v>
      </c>
      <c r="F165" s="67"/>
      <c r="G165" s="66"/>
    </row>
    <row r="166" spans="1:7">
      <c r="A166" s="70"/>
      <c r="B166" s="69"/>
      <c r="C166" s="68"/>
      <c r="D166" s="68" t="s">
        <v>1096</v>
      </c>
      <c r="E166" s="64" t="s">
        <v>1095</v>
      </c>
      <c r="F166" s="67"/>
      <c r="G166" s="66"/>
    </row>
    <row r="167" spans="1:7">
      <c r="A167" s="70"/>
      <c r="B167" s="69"/>
      <c r="C167" s="68"/>
      <c r="D167" s="68" t="s">
        <v>257</v>
      </c>
      <c r="E167" s="64" t="s">
        <v>1094</v>
      </c>
      <c r="F167" s="67"/>
      <c r="G167" s="66"/>
    </row>
    <row r="168" spans="1:7">
      <c r="A168" s="70"/>
      <c r="B168" s="69"/>
      <c r="C168" s="68"/>
      <c r="D168" s="68" t="s">
        <v>255</v>
      </c>
      <c r="E168" s="64" t="s">
        <v>1093</v>
      </c>
      <c r="F168" s="67"/>
      <c r="G168" s="66"/>
    </row>
    <row r="169" spans="1:7">
      <c r="A169" s="70"/>
      <c r="B169" s="69"/>
      <c r="C169" s="68"/>
      <c r="D169" s="68" t="s">
        <v>253</v>
      </c>
      <c r="E169" s="64" t="s">
        <v>1092</v>
      </c>
      <c r="F169" s="67"/>
      <c r="G169" s="66"/>
    </row>
    <row r="170" spans="1:7">
      <c r="A170" s="70"/>
      <c r="B170" s="69"/>
      <c r="C170" s="68"/>
      <c r="D170" s="68" t="s">
        <v>251</v>
      </c>
      <c r="E170" s="64" t="s">
        <v>1104</v>
      </c>
      <c r="F170" s="67"/>
      <c r="G170" s="66"/>
    </row>
    <row r="171" spans="1:7">
      <c r="A171" s="70"/>
      <c r="B171" s="69"/>
      <c r="C171" s="68"/>
      <c r="D171" s="68" t="s">
        <v>249</v>
      </c>
      <c r="E171" s="64" t="s">
        <v>1090</v>
      </c>
      <c r="F171" s="67"/>
      <c r="G171" s="66"/>
    </row>
    <row r="172" spans="1:7">
      <c r="A172" s="70"/>
      <c r="B172" s="69"/>
      <c r="C172" s="68"/>
      <c r="D172" s="68" t="s">
        <v>1103</v>
      </c>
      <c r="E172" s="64" t="s">
        <v>1089</v>
      </c>
      <c r="F172" s="67"/>
      <c r="G172" s="66"/>
    </row>
    <row r="173" spans="1:7">
      <c r="A173" s="70"/>
      <c r="B173" s="69"/>
      <c r="C173" s="68"/>
      <c r="D173" s="68" t="s">
        <v>983</v>
      </c>
      <c r="E173" s="64" t="s">
        <v>1102</v>
      </c>
      <c r="F173" s="67"/>
      <c r="G173" s="66"/>
    </row>
    <row r="174" spans="1:7">
      <c r="A174" s="70"/>
      <c r="B174" s="69"/>
      <c r="C174" s="68"/>
      <c r="D174" s="68" t="s">
        <v>981</v>
      </c>
      <c r="E174" s="64" t="s">
        <v>469</v>
      </c>
      <c r="F174" s="67"/>
      <c r="G174" s="66"/>
    </row>
    <row r="175" spans="1:7">
      <c r="A175" s="70" t="s">
        <v>1101</v>
      </c>
      <c r="B175" s="77">
        <f>B163+1</f>
        <v>15</v>
      </c>
      <c r="C175" s="76"/>
      <c r="D175" s="76"/>
      <c r="E175" s="75" t="s">
        <v>1100</v>
      </c>
      <c r="F175" s="525" t="s">
        <v>1099</v>
      </c>
      <c r="G175" s="526"/>
    </row>
    <row r="176" spans="1:7">
      <c r="A176" s="70"/>
      <c r="B176" s="69"/>
      <c r="C176" s="68"/>
      <c r="D176" s="68"/>
      <c r="E176" s="71" t="s">
        <v>174</v>
      </c>
      <c r="F176" s="74"/>
      <c r="G176" s="73"/>
    </row>
    <row r="177" spans="1:7">
      <c r="A177" s="70"/>
      <c r="B177" s="69"/>
      <c r="C177" s="68"/>
      <c r="D177" s="68" t="s">
        <v>1098</v>
      </c>
      <c r="E177" s="64" t="s">
        <v>1097</v>
      </c>
      <c r="F177" s="67"/>
      <c r="G177" s="66"/>
    </row>
    <row r="178" spans="1:7">
      <c r="A178" s="70"/>
      <c r="B178" s="69"/>
      <c r="C178" s="68"/>
      <c r="D178" s="68" t="s">
        <v>1096</v>
      </c>
      <c r="E178" s="64" t="s">
        <v>1095</v>
      </c>
      <c r="F178" s="67"/>
      <c r="G178" s="66"/>
    </row>
    <row r="179" spans="1:7">
      <c r="A179" s="70"/>
      <c r="B179" s="69"/>
      <c r="C179" s="68"/>
      <c r="D179" s="68" t="s">
        <v>257</v>
      </c>
      <c r="E179" s="64" t="s">
        <v>1094</v>
      </c>
      <c r="F179" s="67"/>
      <c r="G179" s="66"/>
    </row>
    <row r="180" spans="1:7">
      <c r="A180" s="70"/>
      <c r="B180" s="69"/>
      <c r="C180" s="68"/>
      <c r="D180" s="68" t="s">
        <v>255</v>
      </c>
      <c r="E180" s="64" t="s">
        <v>1093</v>
      </c>
      <c r="F180" s="67"/>
      <c r="G180" s="66"/>
    </row>
    <row r="181" spans="1:7">
      <c r="A181" s="70"/>
      <c r="B181" s="69"/>
      <c r="C181" s="68"/>
      <c r="D181" s="68" t="s">
        <v>253</v>
      </c>
      <c r="E181" s="64" t="s">
        <v>1092</v>
      </c>
      <c r="F181" s="67"/>
      <c r="G181" s="66"/>
    </row>
    <row r="182" spans="1:7">
      <c r="A182" s="70"/>
      <c r="B182" s="69"/>
      <c r="C182" s="68"/>
      <c r="D182" s="68" t="s">
        <v>251</v>
      </c>
      <c r="E182" s="64" t="s">
        <v>1091</v>
      </c>
      <c r="F182" s="67"/>
      <c r="G182" s="66"/>
    </row>
    <row r="183" spans="1:7">
      <c r="A183" s="70"/>
      <c r="B183" s="69"/>
      <c r="C183" s="68"/>
      <c r="D183" s="68" t="s">
        <v>249</v>
      </c>
      <c r="E183" s="64" t="s">
        <v>1090</v>
      </c>
      <c r="F183" s="67"/>
      <c r="G183" s="66"/>
    </row>
    <row r="184" spans="1:7">
      <c r="A184" s="70"/>
      <c r="B184" s="69"/>
      <c r="C184" s="68"/>
      <c r="D184" s="68" t="s">
        <v>157</v>
      </c>
      <c r="E184" s="64" t="s">
        <v>1089</v>
      </c>
      <c r="F184" s="67"/>
      <c r="G184" s="66"/>
    </row>
    <row r="185" spans="1:7">
      <c r="A185" s="70"/>
      <c r="B185" s="69"/>
      <c r="C185" s="68"/>
      <c r="D185" s="68" t="s">
        <v>155</v>
      </c>
      <c r="E185" s="64" t="s">
        <v>469</v>
      </c>
      <c r="F185" s="67"/>
      <c r="G185" s="66"/>
    </row>
    <row r="186" spans="1:7">
      <c r="A186" s="70"/>
      <c r="B186" s="84"/>
      <c r="C186" s="83"/>
      <c r="D186" s="83"/>
      <c r="E186" s="82" t="s">
        <v>1088</v>
      </c>
      <c r="F186" s="93"/>
      <c r="G186" s="92"/>
    </row>
    <row r="187" spans="1:7" ht="30">
      <c r="A187" s="70" t="s">
        <v>664</v>
      </c>
      <c r="B187" s="139" t="str">
        <f>"Q"&amp;$B$175+1&amp;"-1"</f>
        <v>Q16-1</v>
      </c>
      <c r="C187" s="76"/>
      <c r="D187" s="76"/>
      <c r="E187" s="75" t="s">
        <v>1087</v>
      </c>
      <c r="F187" s="525" t="s">
        <v>666</v>
      </c>
      <c r="G187" s="526"/>
    </row>
    <row r="188" spans="1:7">
      <c r="A188" s="70"/>
      <c r="B188" s="69"/>
      <c r="C188" s="68"/>
      <c r="D188" s="68"/>
      <c r="E188" s="72" t="s">
        <v>1076</v>
      </c>
      <c r="F188" s="74"/>
      <c r="G188" s="73"/>
    </row>
    <row r="189" spans="1:7" ht="132" customHeight="1">
      <c r="A189" s="70"/>
      <c r="B189" s="69"/>
      <c r="C189" s="68"/>
      <c r="D189" s="68"/>
      <c r="E189" s="72" t="s">
        <v>1065</v>
      </c>
      <c r="F189" s="138"/>
      <c r="G189" s="137"/>
    </row>
    <row r="190" spans="1:7">
      <c r="A190" s="70"/>
      <c r="B190" s="69"/>
      <c r="C190" s="68" t="s">
        <v>1073</v>
      </c>
      <c r="D190" s="68" t="s">
        <v>460</v>
      </c>
      <c r="E190" s="64" t="s">
        <v>1086</v>
      </c>
      <c r="F190" s="67"/>
      <c r="G190" s="66"/>
    </row>
    <row r="191" spans="1:7">
      <c r="A191" s="70"/>
      <c r="B191" s="69"/>
      <c r="C191" s="68" t="s">
        <v>1073</v>
      </c>
      <c r="D191" s="68" t="s">
        <v>457</v>
      </c>
      <c r="E191" s="64" t="s">
        <v>1085</v>
      </c>
      <c r="F191" s="67"/>
      <c r="G191" s="66"/>
    </row>
    <row r="192" spans="1:7">
      <c r="A192" s="70"/>
      <c r="B192" s="69"/>
      <c r="C192" s="68" t="s">
        <v>1073</v>
      </c>
      <c r="D192" s="68" t="s">
        <v>401</v>
      </c>
      <c r="E192" s="64" t="s">
        <v>1084</v>
      </c>
      <c r="F192" s="67"/>
      <c r="G192" s="66"/>
    </row>
    <row r="193" spans="1:7">
      <c r="A193" s="70"/>
      <c r="B193" s="69"/>
      <c r="C193" s="68" t="s">
        <v>1073</v>
      </c>
      <c r="D193" s="68" t="s">
        <v>642</v>
      </c>
      <c r="E193" s="64" t="s">
        <v>1083</v>
      </c>
      <c r="F193" s="67"/>
      <c r="G193" s="66"/>
    </row>
    <row r="194" spans="1:7">
      <c r="A194" s="70"/>
      <c r="B194" s="69"/>
      <c r="C194" s="68"/>
      <c r="D194" s="68" t="s">
        <v>135</v>
      </c>
      <c r="E194" s="64" t="s">
        <v>1064</v>
      </c>
      <c r="F194" s="67"/>
      <c r="G194" s="66"/>
    </row>
    <row r="195" spans="1:7">
      <c r="A195" s="70"/>
      <c r="B195" s="69"/>
      <c r="C195" s="68"/>
      <c r="D195" s="68" t="s">
        <v>266</v>
      </c>
      <c r="E195" s="64" t="s">
        <v>1071</v>
      </c>
      <c r="F195" s="67"/>
      <c r="G195" s="66"/>
    </row>
    <row r="196" spans="1:7">
      <c r="A196" s="70"/>
      <c r="B196" s="69"/>
      <c r="C196" s="68"/>
      <c r="D196" s="68" t="s">
        <v>265</v>
      </c>
      <c r="E196" s="64" t="s">
        <v>1070</v>
      </c>
      <c r="F196" s="67"/>
      <c r="G196" s="66"/>
    </row>
    <row r="197" spans="1:7">
      <c r="A197" s="70"/>
      <c r="B197" s="69"/>
      <c r="C197" s="68"/>
      <c r="D197" s="68" t="s">
        <v>257</v>
      </c>
      <c r="E197" s="64" t="s">
        <v>1069</v>
      </c>
      <c r="F197" s="67"/>
      <c r="G197" s="66"/>
    </row>
    <row r="198" spans="1:7">
      <c r="A198" s="70"/>
      <c r="B198" s="69"/>
      <c r="C198" s="68"/>
      <c r="D198" s="68" t="s">
        <v>135</v>
      </c>
      <c r="E198" s="64" t="s">
        <v>1057</v>
      </c>
      <c r="F198" s="67"/>
      <c r="G198" s="66"/>
    </row>
    <row r="199" spans="1:7" ht="30">
      <c r="A199" s="70"/>
      <c r="B199" s="69"/>
      <c r="C199" s="68"/>
      <c r="D199" s="68" t="s">
        <v>255</v>
      </c>
      <c r="E199" s="64" t="s">
        <v>1068</v>
      </c>
      <c r="F199" s="67"/>
      <c r="G199" s="66"/>
    </row>
    <row r="200" spans="1:7">
      <c r="A200" s="70"/>
      <c r="B200" s="69"/>
      <c r="C200" s="68"/>
      <c r="D200" s="68" t="s">
        <v>253</v>
      </c>
      <c r="E200" s="64" t="s">
        <v>1053</v>
      </c>
      <c r="F200" s="67"/>
      <c r="G200" s="66"/>
    </row>
    <row r="201" spans="1:7">
      <c r="A201" s="70"/>
      <c r="B201" s="69"/>
      <c r="C201" s="68"/>
      <c r="D201" s="68" t="s">
        <v>251</v>
      </c>
      <c r="E201" s="64" t="s">
        <v>1067</v>
      </c>
      <c r="F201" s="67"/>
      <c r="G201" s="66"/>
    </row>
    <row r="202" spans="1:7" ht="30">
      <c r="A202" s="70" t="s">
        <v>664</v>
      </c>
      <c r="B202" s="139" t="str">
        <f>"Q"&amp;B175+1&amp;"-2"</f>
        <v>Q16-2</v>
      </c>
      <c r="C202" s="76"/>
      <c r="D202" s="76"/>
      <c r="E202" s="75" t="s">
        <v>1082</v>
      </c>
      <c r="F202" s="525" t="s">
        <v>666</v>
      </c>
      <c r="G202" s="526"/>
    </row>
    <row r="203" spans="1:7">
      <c r="A203" s="70"/>
      <c r="B203" s="69"/>
      <c r="C203" s="68"/>
      <c r="D203" s="68"/>
      <c r="E203" s="72" t="s">
        <v>1076</v>
      </c>
      <c r="F203" s="74"/>
      <c r="G203" s="73"/>
    </row>
    <row r="204" spans="1:7" ht="132" customHeight="1">
      <c r="A204" s="70"/>
      <c r="B204" s="69"/>
      <c r="C204" s="68"/>
      <c r="D204" s="68"/>
      <c r="E204" s="72" t="s">
        <v>1065</v>
      </c>
      <c r="F204" s="138"/>
      <c r="G204" s="137"/>
    </row>
    <row r="205" spans="1:7">
      <c r="A205" s="70"/>
      <c r="B205" s="69"/>
      <c r="C205" s="68" t="s">
        <v>1073</v>
      </c>
      <c r="D205" s="68" t="s">
        <v>460</v>
      </c>
      <c r="E205" s="64" t="s">
        <v>1081</v>
      </c>
      <c r="F205" s="67"/>
      <c r="G205" s="66"/>
    </row>
    <row r="206" spans="1:7">
      <c r="A206" s="70"/>
      <c r="B206" s="69"/>
      <c r="C206" s="68" t="s">
        <v>1073</v>
      </c>
      <c r="D206" s="68" t="s">
        <v>457</v>
      </c>
      <c r="E206" s="64" t="s">
        <v>1080</v>
      </c>
      <c r="F206" s="67"/>
      <c r="G206" s="66"/>
    </row>
    <row r="207" spans="1:7">
      <c r="A207" s="70"/>
      <c r="B207" s="69"/>
      <c r="C207" s="68" t="s">
        <v>1073</v>
      </c>
      <c r="D207" s="68" t="s">
        <v>401</v>
      </c>
      <c r="E207" s="64" t="s">
        <v>1079</v>
      </c>
      <c r="F207" s="67"/>
      <c r="G207" s="66"/>
    </row>
    <row r="208" spans="1:7">
      <c r="A208" s="70"/>
      <c r="B208" s="69"/>
      <c r="C208" s="68" t="s">
        <v>1073</v>
      </c>
      <c r="D208" s="68" t="s">
        <v>642</v>
      </c>
      <c r="E208" s="64" t="s">
        <v>1078</v>
      </c>
      <c r="F208" s="67"/>
      <c r="G208" s="66"/>
    </row>
    <row r="209" spans="1:7">
      <c r="A209" s="70"/>
      <c r="B209" s="69"/>
      <c r="C209" s="68"/>
      <c r="D209" s="68" t="s">
        <v>135</v>
      </c>
      <c r="E209" s="64" t="s">
        <v>1064</v>
      </c>
      <c r="F209" s="67"/>
      <c r="G209" s="66"/>
    </row>
    <row r="210" spans="1:7">
      <c r="A210" s="70"/>
      <c r="B210" s="69"/>
      <c r="C210" s="68"/>
      <c r="D210" s="68" t="s">
        <v>266</v>
      </c>
      <c r="E210" s="64" t="s">
        <v>1071</v>
      </c>
      <c r="F210" s="67"/>
      <c r="G210" s="66"/>
    </row>
    <row r="211" spans="1:7">
      <c r="A211" s="70"/>
      <c r="B211" s="69"/>
      <c r="C211" s="68"/>
      <c r="D211" s="68" t="s">
        <v>265</v>
      </c>
      <c r="E211" s="64" t="s">
        <v>1070</v>
      </c>
      <c r="F211" s="67"/>
      <c r="G211" s="66"/>
    </row>
    <row r="212" spans="1:7">
      <c r="A212" s="70"/>
      <c r="B212" s="69"/>
      <c r="C212" s="68"/>
      <c r="D212" s="68" t="s">
        <v>257</v>
      </c>
      <c r="E212" s="64" t="s">
        <v>1069</v>
      </c>
      <c r="F212" s="67"/>
      <c r="G212" s="66"/>
    </row>
    <row r="213" spans="1:7">
      <c r="A213" s="70"/>
      <c r="B213" s="69"/>
      <c r="C213" s="68"/>
      <c r="D213" s="68" t="s">
        <v>135</v>
      </c>
      <c r="E213" s="64" t="s">
        <v>1057</v>
      </c>
      <c r="F213" s="67"/>
      <c r="G213" s="66"/>
    </row>
    <row r="214" spans="1:7" ht="30">
      <c r="A214" s="70"/>
      <c r="B214" s="69"/>
      <c r="C214" s="68"/>
      <c r="D214" s="68" t="s">
        <v>255</v>
      </c>
      <c r="E214" s="64" t="s">
        <v>1068</v>
      </c>
      <c r="F214" s="67"/>
      <c r="G214" s="66"/>
    </row>
    <row r="215" spans="1:7">
      <c r="A215" s="70"/>
      <c r="B215" s="69"/>
      <c r="C215" s="68"/>
      <c r="D215" s="68" t="s">
        <v>253</v>
      </c>
      <c r="E215" s="64" t="s">
        <v>1053</v>
      </c>
      <c r="F215" s="67"/>
      <c r="G215" s="66"/>
    </row>
    <row r="216" spans="1:7">
      <c r="A216" s="70"/>
      <c r="B216" s="69"/>
      <c r="C216" s="68"/>
      <c r="D216" s="68" t="s">
        <v>251</v>
      </c>
      <c r="E216" s="64" t="s">
        <v>1067</v>
      </c>
      <c r="F216" s="67"/>
      <c r="G216" s="66"/>
    </row>
    <row r="217" spans="1:7" ht="30">
      <c r="A217" s="70" t="s">
        <v>664</v>
      </c>
      <c r="B217" s="139" t="str">
        <f>"Q"&amp;B175+1&amp;"-3"</f>
        <v>Q16-3</v>
      </c>
      <c r="C217" s="76"/>
      <c r="D217" s="76"/>
      <c r="E217" s="75" t="s">
        <v>1077</v>
      </c>
      <c r="F217" s="525" t="s">
        <v>666</v>
      </c>
      <c r="G217" s="526"/>
    </row>
    <row r="218" spans="1:7">
      <c r="A218" s="70"/>
      <c r="B218" s="69"/>
      <c r="C218" s="68"/>
      <c r="D218" s="68"/>
      <c r="E218" s="72" t="s">
        <v>1076</v>
      </c>
      <c r="F218" s="74"/>
      <c r="G218" s="73"/>
    </row>
    <row r="219" spans="1:7" ht="132" customHeight="1">
      <c r="A219" s="70"/>
      <c r="B219" s="69"/>
      <c r="C219" s="68"/>
      <c r="D219" s="68"/>
      <c r="E219" s="72" t="s">
        <v>1065</v>
      </c>
      <c r="F219" s="138"/>
      <c r="G219" s="137"/>
    </row>
    <row r="220" spans="1:7">
      <c r="A220" s="70"/>
      <c r="B220" s="69"/>
      <c r="C220" s="68" t="s">
        <v>1073</v>
      </c>
      <c r="D220" s="68" t="s">
        <v>460</v>
      </c>
      <c r="E220" s="64" t="s">
        <v>1075</v>
      </c>
      <c r="F220" s="67"/>
      <c r="G220" s="66"/>
    </row>
    <row r="221" spans="1:7">
      <c r="A221" s="70"/>
      <c r="B221" s="69"/>
      <c r="C221" s="68" t="s">
        <v>1073</v>
      </c>
      <c r="D221" s="68" t="s">
        <v>457</v>
      </c>
      <c r="E221" s="64" t="s">
        <v>1074</v>
      </c>
      <c r="F221" s="67"/>
      <c r="G221" s="66"/>
    </row>
    <row r="222" spans="1:7">
      <c r="A222" s="70"/>
      <c r="B222" s="69"/>
      <c r="C222" s="68" t="s">
        <v>1073</v>
      </c>
      <c r="D222" s="68" t="s">
        <v>401</v>
      </c>
      <c r="E222" s="64" t="s">
        <v>1072</v>
      </c>
      <c r="F222" s="67"/>
      <c r="G222" s="66"/>
    </row>
    <row r="223" spans="1:7">
      <c r="A223" s="70"/>
      <c r="B223" s="69"/>
      <c r="C223" s="68"/>
      <c r="D223" s="68" t="s">
        <v>135</v>
      </c>
      <c r="E223" s="64" t="s">
        <v>1064</v>
      </c>
      <c r="F223" s="67"/>
      <c r="G223" s="66"/>
    </row>
    <row r="224" spans="1:7">
      <c r="A224" s="70"/>
      <c r="B224" s="69"/>
      <c r="C224" s="68"/>
      <c r="D224" s="68" t="s">
        <v>266</v>
      </c>
      <c r="E224" s="64" t="s">
        <v>1071</v>
      </c>
      <c r="F224" s="67"/>
      <c r="G224" s="66"/>
    </row>
    <row r="225" spans="1:7">
      <c r="A225" s="70"/>
      <c r="B225" s="69"/>
      <c r="C225" s="68"/>
      <c r="D225" s="68" t="s">
        <v>265</v>
      </c>
      <c r="E225" s="64" t="s">
        <v>1070</v>
      </c>
      <c r="F225" s="67"/>
      <c r="G225" s="66"/>
    </row>
    <row r="226" spans="1:7">
      <c r="A226" s="70"/>
      <c r="B226" s="69"/>
      <c r="C226" s="68"/>
      <c r="D226" s="68" t="s">
        <v>257</v>
      </c>
      <c r="E226" s="64" t="s">
        <v>1069</v>
      </c>
      <c r="F226" s="67"/>
      <c r="G226" s="66"/>
    </row>
    <row r="227" spans="1:7">
      <c r="A227" s="70"/>
      <c r="B227" s="69"/>
      <c r="C227" s="68"/>
      <c r="D227" s="68" t="s">
        <v>135</v>
      </c>
      <c r="E227" s="64" t="s">
        <v>1057</v>
      </c>
      <c r="F227" s="67"/>
      <c r="G227" s="66"/>
    </row>
    <row r="228" spans="1:7" ht="30">
      <c r="A228" s="70"/>
      <c r="B228" s="69"/>
      <c r="C228" s="68"/>
      <c r="D228" s="68" t="s">
        <v>255</v>
      </c>
      <c r="E228" s="64" t="s">
        <v>1068</v>
      </c>
      <c r="F228" s="67"/>
      <c r="G228" s="66"/>
    </row>
    <row r="229" spans="1:7">
      <c r="A229" s="70"/>
      <c r="B229" s="69"/>
      <c r="C229" s="68"/>
      <c r="D229" s="68" t="s">
        <v>253</v>
      </c>
      <c r="E229" s="64" t="s">
        <v>1053</v>
      </c>
      <c r="F229" s="67"/>
      <c r="G229" s="66"/>
    </row>
    <row r="230" spans="1:7">
      <c r="A230" s="70"/>
      <c r="B230" s="69"/>
      <c r="C230" s="68"/>
      <c r="D230" s="68" t="s">
        <v>251</v>
      </c>
      <c r="E230" s="64" t="s">
        <v>1067</v>
      </c>
      <c r="F230" s="67"/>
      <c r="G230" s="66"/>
    </row>
    <row r="231" spans="1:7">
      <c r="A231" s="70" t="s">
        <v>267</v>
      </c>
      <c r="B231" s="77">
        <f>B175+2</f>
        <v>17</v>
      </c>
      <c r="C231" s="76"/>
      <c r="D231" s="76"/>
      <c r="E231" s="75" t="s">
        <v>1066</v>
      </c>
      <c r="F231" s="525" t="s">
        <v>666</v>
      </c>
      <c r="G231" s="526"/>
    </row>
    <row r="232" spans="1:7">
      <c r="A232" s="70"/>
      <c r="B232" s="69"/>
      <c r="C232" s="68"/>
      <c r="D232" s="68"/>
      <c r="E232" s="71" t="s">
        <v>174</v>
      </c>
      <c r="F232" s="74"/>
      <c r="G232" s="73"/>
    </row>
    <row r="233" spans="1:7" ht="132" customHeight="1">
      <c r="A233" s="70"/>
      <c r="B233" s="69"/>
      <c r="C233" s="68"/>
      <c r="D233" s="68"/>
      <c r="E233" s="72" t="s">
        <v>1065</v>
      </c>
      <c r="F233" s="74"/>
      <c r="G233" s="73"/>
    </row>
    <row r="234" spans="1:7">
      <c r="A234" s="70"/>
      <c r="B234" s="69"/>
      <c r="C234" s="68"/>
      <c r="D234" s="68" t="s">
        <v>135</v>
      </c>
      <c r="E234" s="64" t="s">
        <v>1064</v>
      </c>
      <c r="F234" s="67"/>
      <c r="G234" s="66"/>
    </row>
    <row r="235" spans="1:7">
      <c r="A235" s="70"/>
      <c r="B235" s="69"/>
      <c r="C235" s="68"/>
      <c r="D235" s="68" t="s">
        <v>1063</v>
      </c>
      <c r="E235" s="64" t="s">
        <v>1062</v>
      </c>
      <c r="F235" s="67"/>
      <c r="G235" s="66"/>
    </row>
    <row r="236" spans="1:7">
      <c r="A236" s="70"/>
      <c r="B236" s="69"/>
      <c r="C236" s="68"/>
      <c r="D236" s="68" t="s">
        <v>1061</v>
      </c>
      <c r="E236" s="64" t="s">
        <v>1060</v>
      </c>
      <c r="F236" s="67"/>
      <c r="G236" s="66"/>
    </row>
    <row r="237" spans="1:7">
      <c r="A237" s="70"/>
      <c r="B237" s="69"/>
      <c r="C237" s="68"/>
      <c r="D237" s="68" t="s">
        <v>273</v>
      </c>
      <c r="E237" s="64" t="s">
        <v>1059</v>
      </c>
      <c r="F237" s="67"/>
      <c r="G237" s="66"/>
    </row>
    <row r="238" spans="1:7">
      <c r="A238" s="70"/>
      <c r="B238" s="69"/>
      <c r="C238" s="68"/>
      <c r="D238" s="68" t="s">
        <v>271</v>
      </c>
      <c r="E238" s="64" t="s">
        <v>1058</v>
      </c>
      <c r="F238" s="67"/>
      <c r="G238" s="66"/>
    </row>
    <row r="239" spans="1:7">
      <c r="A239" s="70"/>
      <c r="B239" s="69"/>
      <c r="C239" s="68"/>
      <c r="D239" s="68" t="s">
        <v>135</v>
      </c>
      <c r="E239" s="64" t="s">
        <v>1057</v>
      </c>
      <c r="F239" s="67"/>
      <c r="G239" s="66"/>
    </row>
    <row r="240" spans="1:7">
      <c r="A240" s="70"/>
      <c r="B240" s="69"/>
      <c r="C240" s="68"/>
      <c r="D240" s="68" t="s">
        <v>270</v>
      </c>
      <c r="E240" s="64" t="s">
        <v>1056</v>
      </c>
      <c r="F240" s="67"/>
      <c r="G240" s="66"/>
    </row>
    <row r="241" spans="1:7">
      <c r="A241" s="70"/>
      <c r="B241" s="69"/>
      <c r="C241" s="68"/>
      <c r="D241" s="68" t="s">
        <v>269</v>
      </c>
      <c r="E241" s="64" t="s">
        <v>1055</v>
      </c>
      <c r="F241" s="67"/>
      <c r="G241" s="66"/>
    </row>
    <row r="242" spans="1:7">
      <c r="A242" s="70"/>
      <c r="B242" s="69"/>
      <c r="C242" s="68"/>
      <c r="D242" s="68" t="s">
        <v>1054</v>
      </c>
      <c r="E242" s="64" t="s">
        <v>1053</v>
      </c>
      <c r="F242" s="67"/>
      <c r="G242" s="66"/>
    </row>
    <row r="243" spans="1:7">
      <c r="A243" s="70"/>
      <c r="B243" s="69"/>
      <c r="C243" s="68"/>
      <c r="D243" s="68" t="s">
        <v>1052</v>
      </c>
      <c r="E243" s="64" t="s">
        <v>1051</v>
      </c>
      <c r="F243" s="67"/>
      <c r="G243" s="66"/>
    </row>
    <row r="244" spans="1:7">
      <c r="A244" s="70"/>
      <c r="B244" s="69"/>
      <c r="C244" s="68"/>
      <c r="D244" s="68" t="s">
        <v>1050</v>
      </c>
      <c r="E244" s="64" t="s">
        <v>1049</v>
      </c>
      <c r="F244" s="67"/>
      <c r="G244" s="66"/>
    </row>
    <row r="245" spans="1:7">
      <c r="A245" s="70"/>
      <c r="B245" s="69"/>
      <c r="C245" s="68"/>
      <c r="D245" s="68" t="s">
        <v>1048</v>
      </c>
      <c r="E245" s="50" t="s">
        <v>1047</v>
      </c>
      <c r="F245" s="67"/>
      <c r="G245" s="66"/>
    </row>
    <row r="246" spans="1:7">
      <c r="A246" s="70"/>
      <c r="B246" s="69"/>
      <c r="C246" s="68"/>
      <c r="D246" s="68" t="s">
        <v>1046</v>
      </c>
      <c r="E246" s="64" t="s">
        <v>1045</v>
      </c>
      <c r="F246" s="67"/>
      <c r="G246" s="66"/>
    </row>
    <row r="247" spans="1:7" ht="24.75">
      <c r="A247" s="56" t="s">
        <v>1044</v>
      </c>
      <c r="B247" s="55"/>
      <c r="C247" s="54"/>
      <c r="D247" s="54"/>
      <c r="E247" s="51"/>
      <c r="F247" s="53"/>
      <c r="G247" s="52"/>
    </row>
    <row r="248" spans="1:7">
      <c r="A248" s="70"/>
      <c r="B248" s="84"/>
      <c r="C248" s="83"/>
      <c r="D248" s="83"/>
      <c r="E248" s="82" t="s">
        <v>1043</v>
      </c>
      <c r="F248" s="93"/>
      <c r="G248" s="92"/>
    </row>
    <row r="249" spans="1:7">
      <c r="A249" s="70"/>
      <c r="B249" s="84"/>
      <c r="C249" s="83"/>
      <c r="D249" s="83"/>
      <c r="E249" s="82" t="s">
        <v>1042</v>
      </c>
      <c r="F249" s="93"/>
      <c r="G249" s="92"/>
    </row>
    <row r="250" spans="1:7" ht="59.25" customHeight="1">
      <c r="A250" s="70" t="s">
        <v>267</v>
      </c>
      <c r="B250" s="77">
        <f>B231+1</f>
        <v>18</v>
      </c>
      <c r="C250" s="76"/>
      <c r="D250" s="76"/>
      <c r="E250" s="75" t="s">
        <v>1041</v>
      </c>
      <c r="F250" s="525" t="str">
        <f>"仕事をしていた人＆仕事を休んでいた人（Q"&amp;B231&amp;"=1-6）"</f>
        <v>仕事をしていた人＆仕事を休んでいた人（Q17=1-6）</v>
      </c>
      <c r="G250" s="526"/>
    </row>
    <row r="251" spans="1:7">
      <c r="A251" s="70"/>
      <c r="B251" s="69"/>
      <c r="C251" s="68"/>
      <c r="D251" s="68"/>
      <c r="E251" s="71" t="s">
        <v>174</v>
      </c>
      <c r="F251" s="74"/>
      <c r="G251" s="73"/>
    </row>
    <row r="252" spans="1:7" ht="71.25" customHeight="1">
      <c r="A252" s="70"/>
      <c r="B252" s="69"/>
      <c r="C252" s="68"/>
      <c r="D252" s="68"/>
      <c r="E252" s="71" t="s">
        <v>1040</v>
      </c>
      <c r="F252" s="74"/>
      <c r="G252" s="73"/>
    </row>
    <row r="253" spans="1:7">
      <c r="A253" s="70"/>
      <c r="B253" s="69"/>
      <c r="C253" s="68"/>
      <c r="D253" s="68" t="s">
        <v>266</v>
      </c>
      <c r="E253" s="64" t="s">
        <v>1039</v>
      </c>
      <c r="F253" s="67"/>
      <c r="G253" s="66"/>
    </row>
    <row r="254" spans="1:7">
      <c r="A254" s="70"/>
      <c r="B254" s="69"/>
      <c r="C254" s="68"/>
      <c r="D254" s="68" t="s">
        <v>265</v>
      </c>
      <c r="E254" s="64" t="s">
        <v>428</v>
      </c>
      <c r="F254" s="67"/>
      <c r="G254" s="66"/>
    </row>
    <row r="255" spans="1:7">
      <c r="A255" s="70"/>
      <c r="B255" s="69"/>
      <c r="C255" s="68"/>
      <c r="D255" s="68" t="s">
        <v>264</v>
      </c>
      <c r="E255" s="64" t="s">
        <v>1038</v>
      </c>
      <c r="F255" s="67"/>
      <c r="G255" s="66"/>
    </row>
    <row r="256" spans="1:7">
      <c r="A256" s="70"/>
      <c r="B256" s="69"/>
      <c r="C256" s="68"/>
      <c r="D256" s="68" t="s">
        <v>263</v>
      </c>
      <c r="E256" s="64" t="s">
        <v>1037</v>
      </c>
      <c r="F256" s="67"/>
      <c r="G256" s="66"/>
    </row>
    <row r="257" spans="1:7">
      <c r="A257" s="70"/>
      <c r="B257" s="69"/>
      <c r="C257" s="68"/>
      <c r="D257" s="68" t="s">
        <v>262</v>
      </c>
      <c r="E257" s="64" t="s">
        <v>1036</v>
      </c>
      <c r="F257" s="67"/>
      <c r="G257" s="66"/>
    </row>
    <row r="258" spans="1:7">
      <c r="A258" s="70"/>
      <c r="B258" s="69"/>
      <c r="C258" s="68"/>
      <c r="D258" s="68" t="s">
        <v>455</v>
      </c>
      <c r="E258" s="64" t="s">
        <v>1035</v>
      </c>
      <c r="F258" s="67"/>
      <c r="G258" s="66"/>
    </row>
    <row r="259" spans="1:7" ht="61.5" customHeight="1">
      <c r="A259" s="70" t="s">
        <v>267</v>
      </c>
      <c r="B259" s="77">
        <f>B250+1</f>
        <v>19</v>
      </c>
      <c r="C259" s="76"/>
      <c r="D259" s="76"/>
      <c r="E259" s="75" t="s">
        <v>1034</v>
      </c>
      <c r="F259" s="525" t="str">
        <f>"雇用されていた人（Q"&amp;B250&amp;"=1）"</f>
        <v>雇用されていた人（Q18=1）</v>
      </c>
      <c r="G259" s="526"/>
    </row>
    <row r="260" spans="1:7">
      <c r="A260" s="70"/>
      <c r="B260" s="69"/>
      <c r="C260" s="68"/>
      <c r="D260" s="68"/>
      <c r="E260" s="71" t="s">
        <v>174</v>
      </c>
      <c r="F260" s="74"/>
      <c r="G260" s="73"/>
    </row>
    <row r="261" spans="1:7">
      <c r="A261" s="70"/>
      <c r="B261" s="69"/>
      <c r="C261" s="68"/>
      <c r="D261" s="68" t="s">
        <v>266</v>
      </c>
      <c r="E261" s="64" t="s">
        <v>1033</v>
      </c>
      <c r="F261" s="67"/>
      <c r="G261" s="66"/>
    </row>
    <row r="262" spans="1:7">
      <c r="A262" s="70"/>
      <c r="B262" s="69"/>
      <c r="C262" s="68"/>
      <c r="D262" s="68" t="s">
        <v>265</v>
      </c>
      <c r="E262" s="64" t="s">
        <v>1032</v>
      </c>
      <c r="F262" s="67"/>
      <c r="G262" s="66"/>
    </row>
    <row r="263" spans="1:7">
      <c r="A263" s="70"/>
      <c r="B263" s="69"/>
      <c r="C263" s="68"/>
      <c r="D263" s="68" t="s">
        <v>257</v>
      </c>
      <c r="E263" s="64" t="s">
        <v>432</v>
      </c>
      <c r="F263" s="67"/>
      <c r="G263" s="66"/>
    </row>
    <row r="264" spans="1:7">
      <c r="A264" s="70"/>
      <c r="B264" s="69"/>
      <c r="C264" s="68"/>
      <c r="D264" s="68" t="s">
        <v>255</v>
      </c>
      <c r="E264" s="64" t="s">
        <v>1031</v>
      </c>
      <c r="F264" s="67"/>
      <c r="G264" s="66"/>
    </row>
    <row r="265" spans="1:7">
      <c r="A265" s="70"/>
      <c r="B265" s="69"/>
      <c r="C265" s="68"/>
      <c r="D265" s="68" t="s">
        <v>253</v>
      </c>
      <c r="E265" s="64" t="s">
        <v>1030</v>
      </c>
      <c r="F265" s="67"/>
      <c r="G265" s="66"/>
    </row>
    <row r="266" spans="1:7">
      <c r="A266" s="70"/>
      <c r="B266" s="69"/>
      <c r="C266" s="68"/>
      <c r="D266" s="68" t="s">
        <v>251</v>
      </c>
      <c r="E266" s="64" t="s">
        <v>469</v>
      </c>
      <c r="F266" s="67"/>
      <c r="G266" s="66"/>
    </row>
    <row r="267" spans="1:7" ht="71.25" customHeight="1">
      <c r="A267" s="70" t="s">
        <v>485</v>
      </c>
      <c r="B267" s="77">
        <f>B259+1</f>
        <v>20</v>
      </c>
      <c r="C267" s="76"/>
      <c r="D267" s="76"/>
      <c r="E267" s="75" t="s">
        <v>1029</v>
      </c>
      <c r="F267" s="525" t="str">
        <f>"12月時点、会社などの役員・正社員以外の就業者(Q"&amp;B250&amp;"=3-6 or Q"&amp;B259&amp;"=2-6)"</f>
        <v>12月時点、会社などの役員・正社員以外の就業者(Q18=3-6 or Q19=2-6)</v>
      </c>
      <c r="G267" s="526"/>
    </row>
    <row r="268" spans="1:7">
      <c r="A268" s="70"/>
      <c r="B268" s="69"/>
      <c r="C268" s="68"/>
      <c r="D268" s="68"/>
      <c r="E268" s="106" t="s">
        <v>461</v>
      </c>
      <c r="F268" s="74"/>
      <c r="G268" s="73"/>
    </row>
    <row r="269" spans="1:7">
      <c r="A269" s="70"/>
      <c r="B269" s="69"/>
      <c r="C269" s="68" t="s">
        <v>458</v>
      </c>
      <c r="D269" s="68" t="s">
        <v>460</v>
      </c>
      <c r="E269" s="64" t="s">
        <v>963</v>
      </c>
      <c r="F269" s="67"/>
      <c r="G269" s="66"/>
    </row>
    <row r="270" spans="1:7">
      <c r="A270" s="70"/>
      <c r="B270" s="69"/>
      <c r="C270" s="68" t="s">
        <v>458</v>
      </c>
      <c r="D270" s="68" t="s">
        <v>457</v>
      </c>
      <c r="E270" s="64" t="s">
        <v>962</v>
      </c>
      <c r="F270" s="67"/>
      <c r="G270" s="66"/>
    </row>
    <row r="271" spans="1:7">
      <c r="A271" s="70"/>
      <c r="B271" s="69"/>
      <c r="C271" s="68"/>
      <c r="D271" s="68" t="s">
        <v>266</v>
      </c>
      <c r="E271" s="64" t="s">
        <v>1028</v>
      </c>
      <c r="F271" s="67"/>
      <c r="G271" s="66"/>
    </row>
    <row r="272" spans="1:7">
      <c r="A272" s="70"/>
      <c r="B272" s="69"/>
      <c r="C272" s="68"/>
      <c r="D272" s="68" t="s">
        <v>265</v>
      </c>
      <c r="E272" s="64" t="s">
        <v>1027</v>
      </c>
      <c r="F272" s="67"/>
      <c r="G272" s="66"/>
    </row>
    <row r="273" spans="1:7">
      <c r="A273" s="70"/>
      <c r="B273" s="69"/>
      <c r="C273" s="68"/>
      <c r="D273" s="68" t="s">
        <v>264</v>
      </c>
      <c r="E273" s="64" t="s">
        <v>1026</v>
      </c>
      <c r="F273" s="67"/>
      <c r="G273" s="66"/>
    </row>
    <row r="274" spans="1:7">
      <c r="A274" s="70"/>
      <c r="B274" s="69"/>
      <c r="C274" s="68"/>
      <c r="D274" s="68" t="s">
        <v>263</v>
      </c>
      <c r="E274" s="64" t="s">
        <v>1025</v>
      </c>
      <c r="F274" s="67"/>
      <c r="G274" s="66"/>
    </row>
    <row r="275" spans="1:7">
      <c r="A275" s="70"/>
      <c r="B275" s="69"/>
      <c r="C275" s="68"/>
      <c r="D275" s="68" t="s">
        <v>262</v>
      </c>
      <c r="E275" s="64" t="s">
        <v>1024</v>
      </c>
      <c r="F275" s="67"/>
      <c r="G275" s="66"/>
    </row>
    <row r="276" spans="1:7">
      <c r="A276" s="70"/>
      <c r="B276" s="69"/>
      <c r="C276" s="68"/>
      <c r="D276" s="68" t="s">
        <v>455</v>
      </c>
      <c r="E276" s="64" t="s">
        <v>1023</v>
      </c>
      <c r="F276" s="67"/>
      <c r="G276" s="66"/>
    </row>
    <row r="277" spans="1:7">
      <c r="A277" s="70"/>
      <c r="B277" s="69"/>
      <c r="C277" s="68"/>
      <c r="D277" s="68" t="s">
        <v>454</v>
      </c>
      <c r="E277" s="64" t="s">
        <v>1022</v>
      </c>
      <c r="F277" s="67"/>
      <c r="G277" s="66"/>
    </row>
    <row r="278" spans="1:7">
      <c r="A278" s="70"/>
      <c r="B278" s="69"/>
      <c r="C278" s="68"/>
      <c r="D278" s="68" t="s">
        <v>157</v>
      </c>
      <c r="E278" s="64" t="s">
        <v>1021</v>
      </c>
      <c r="F278" s="67"/>
      <c r="G278" s="66"/>
    </row>
    <row r="279" spans="1:7">
      <c r="A279" s="70"/>
      <c r="B279" s="69"/>
      <c r="C279" s="68"/>
      <c r="D279" s="68" t="s">
        <v>155</v>
      </c>
      <c r="E279" s="64" t="s">
        <v>469</v>
      </c>
      <c r="F279" s="67"/>
      <c r="G279" s="66"/>
    </row>
    <row r="280" spans="1:7" ht="57" customHeight="1">
      <c r="A280" s="70" t="s">
        <v>485</v>
      </c>
      <c r="B280" s="77">
        <f>B267+1</f>
        <v>21</v>
      </c>
      <c r="C280" s="76"/>
      <c r="D280" s="76"/>
      <c r="E280" s="75" t="s">
        <v>1020</v>
      </c>
      <c r="F280" s="525" t="str">
        <f>"12月時点病気、育休等で仕事を休んでいた人（Q"&amp;B231&amp;"=5）"</f>
        <v>12月時点病気、育休等で仕事を休んでいた人（Q17=5）</v>
      </c>
      <c r="G280" s="526"/>
    </row>
    <row r="281" spans="1:7">
      <c r="A281" s="70"/>
      <c r="B281" s="69"/>
      <c r="C281" s="68"/>
      <c r="D281" s="68"/>
      <c r="E281" s="106" t="s">
        <v>461</v>
      </c>
      <c r="F281" s="74"/>
      <c r="G281" s="73"/>
    </row>
    <row r="282" spans="1:7">
      <c r="A282" s="70"/>
      <c r="B282" s="69"/>
      <c r="C282" s="68" t="s">
        <v>458</v>
      </c>
      <c r="D282" s="68" t="s">
        <v>460</v>
      </c>
      <c r="E282" s="64" t="s">
        <v>963</v>
      </c>
      <c r="F282" s="67"/>
      <c r="G282" s="66"/>
    </row>
    <row r="283" spans="1:7">
      <c r="A283" s="70"/>
      <c r="B283" s="69"/>
      <c r="C283" s="68" t="s">
        <v>458</v>
      </c>
      <c r="D283" s="68" t="s">
        <v>457</v>
      </c>
      <c r="E283" s="64" t="s">
        <v>962</v>
      </c>
      <c r="F283" s="67"/>
      <c r="G283" s="66"/>
    </row>
    <row r="284" spans="1:7">
      <c r="A284" s="70"/>
      <c r="B284" s="69"/>
      <c r="C284" s="68"/>
      <c r="D284" s="68" t="s">
        <v>266</v>
      </c>
      <c r="E284" s="64" t="s">
        <v>1019</v>
      </c>
      <c r="F284" s="67"/>
      <c r="G284" s="66"/>
    </row>
    <row r="285" spans="1:7">
      <c r="A285" s="70"/>
      <c r="B285" s="69"/>
      <c r="C285" s="68"/>
      <c r="D285" s="68" t="s">
        <v>265</v>
      </c>
      <c r="E285" s="64" t="s">
        <v>1018</v>
      </c>
      <c r="F285" s="67"/>
      <c r="G285" s="66"/>
    </row>
    <row r="286" spans="1:7">
      <c r="A286" s="70"/>
      <c r="B286" s="69"/>
      <c r="C286" s="68"/>
      <c r="D286" s="68" t="s">
        <v>257</v>
      </c>
      <c r="E286" s="64" t="s">
        <v>1017</v>
      </c>
      <c r="F286" s="67"/>
      <c r="G286" s="66"/>
    </row>
    <row r="287" spans="1:7">
      <c r="A287" s="70"/>
      <c r="B287" s="69"/>
      <c r="C287" s="68"/>
      <c r="D287" s="68" t="s">
        <v>255</v>
      </c>
      <c r="E287" s="64" t="s">
        <v>1016</v>
      </c>
      <c r="F287" s="67"/>
      <c r="G287" s="66"/>
    </row>
    <row r="288" spans="1:7">
      <c r="A288" s="70"/>
      <c r="B288" s="69"/>
      <c r="C288" s="68"/>
      <c r="D288" s="68" t="s">
        <v>253</v>
      </c>
      <c r="E288" s="64" t="s">
        <v>1015</v>
      </c>
      <c r="F288" s="67"/>
      <c r="G288" s="66"/>
    </row>
    <row r="289" spans="1:7">
      <c r="A289" s="70"/>
      <c r="B289" s="69"/>
      <c r="C289" s="68"/>
      <c r="D289" s="68" t="s">
        <v>251</v>
      </c>
      <c r="E289" s="64" t="s">
        <v>469</v>
      </c>
      <c r="F289" s="67"/>
      <c r="G289" s="66"/>
    </row>
    <row r="290" spans="1:7">
      <c r="A290" s="70" t="s">
        <v>267</v>
      </c>
      <c r="B290" s="77">
        <f>B280+1</f>
        <v>22</v>
      </c>
      <c r="C290" s="76"/>
      <c r="D290" s="76"/>
      <c r="E290" s="91" t="s">
        <v>1014</v>
      </c>
      <c r="F290" s="525" t="str">
        <f>"12月時点非就業(Q"&amp;$B$231&amp;"=7-11)"</f>
        <v>12月時点非就業(Q17=7-11)</v>
      </c>
      <c r="G290" s="526"/>
    </row>
    <row r="291" spans="1:7">
      <c r="A291" s="70"/>
      <c r="B291" s="69"/>
      <c r="C291" s="68"/>
      <c r="D291" s="68"/>
      <c r="E291" s="71" t="s">
        <v>174</v>
      </c>
      <c r="F291" s="74"/>
      <c r="G291" s="73"/>
    </row>
    <row r="292" spans="1:7" ht="30">
      <c r="A292" s="70"/>
      <c r="B292" s="69"/>
      <c r="C292" s="68"/>
      <c r="D292" s="68"/>
      <c r="E292" s="71" t="s">
        <v>1013</v>
      </c>
      <c r="F292" s="74"/>
      <c r="G292" s="73"/>
    </row>
    <row r="293" spans="1:7">
      <c r="A293" s="70"/>
      <c r="B293" s="69"/>
      <c r="C293" s="68"/>
      <c r="D293" s="68" t="s">
        <v>266</v>
      </c>
      <c r="E293" s="64" t="s">
        <v>1012</v>
      </c>
      <c r="F293" s="67"/>
      <c r="G293" s="66"/>
    </row>
    <row r="294" spans="1:7">
      <c r="A294" s="70"/>
      <c r="B294" s="69"/>
      <c r="C294" s="68"/>
      <c r="D294" s="68" t="s">
        <v>265</v>
      </c>
      <c r="E294" s="64" t="s">
        <v>1011</v>
      </c>
      <c r="F294" s="67"/>
      <c r="G294" s="66"/>
    </row>
    <row r="295" spans="1:7">
      <c r="A295" s="70"/>
      <c r="B295" s="69"/>
      <c r="C295" s="68"/>
      <c r="D295" s="68" t="s">
        <v>264</v>
      </c>
      <c r="E295" s="64" t="s">
        <v>1010</v>
      </c>
      <c r="F295" s="67"/>
      <c r="G295" s="66"/>
    </row>
    <row r="296" spans="1:7">
      <c r="A296" s="70"/>
      <c r="B296" s="69"/>
      <c r="C296" s="68"/>
      <c r="D296" s="68" t="s">
        <v>263</v>
      </c>
      <c r="E296" s="64" t="s">
        <v>1009</v>
      </c>
      <c r="F296" s="67"/>
      <c r="G296" s="66"/>
    </row>
    <row r="297" spans="1:7">
      <c r="A297" s="70"/>
      <c r="B297" s="69"/>
      <c r="C297" s="68"/>
      <c r="D297" s="68" t="s">
        <v>262</v>
      </c>
      <c r="E297" s="64" t="s">
        <v>1008</v>
      </c>
      <c r="F297" s="67"/>
      <c r="G297" s="66"/>
    </row>
    <row r="298" spans="1:7">
      <c r="A298" s="70"/>
      <c r="B298" s="69"/>
      <c r="C298" s="68"/>
      <c r="D298" s="68" t="s">
        <v>455</v>
      </c>
      <c r="E298" s="64" t="s">
        <v>1007</v>
      </c>
      <c r="F298" s="67"/>
      <c r="G298" s="66"/>
    </row>
    <row r="299" spans="1:7">
      <c r="A299" s="70" t="s">
        <v>267</v>
      </c>
      <c r="B299" s="77">
        <f>B290+1</f>
        <v>23</v>
      </c>
      <c r="C299" s="76"/>
      <c r="D299" s="76"/>
      <c r="E299" s="75" t="s">
        <v>1006</v>
      </c>
      <c r="F299" s="525" t="str">
        <f>"12月時点非就業(Q"&amp;$B$231&amp;"=7-11)"</f>
        <v>12月時点非就業(Q17=7-11)</v>
      </c>
      <c r="G299" s="526"/>
    </row>
    <row r="300" spans="1:7">
      <c r="A300" s="70"/>
      <c r="B300" s="69"/>
      <c r="C300" s="68"/>
      <c r="D300" s="68"/>
      <c r="E300" s="72" t="s">
        <v>174</v>
      </c>
      <c r="F300" s="74"/>
      <c r="G300" s="73"/>
    </row>
    <row r="301" spans="1:7">
      <c r="A301" s="70"/>
      <c r="B301" s="69"/>
      <c r="C301" s="68"/>
      <c r="D301" s="68" t="s">
        <v>266</v>
      </c>
      <c r="E301" s="64" t="s">
        <v>1005</v>
      </c>
      <c r="F301" s="67"/>
      <c r="G301" s="66"/>
    </row>
    <row r="302" spans="1:7">
      <c r="A302" s="70"/>
      <c r="B302" s="69"/>
      <c r="C302" s="68"/>
      <c r="D302" s="68" t="s">
        <v>265</v>
      </c>
      <c r="E302" s="64" t="s">
        <v>1004</v>
      </c>
      <c r="F302" s="67"/>
      <c r="G302" s="66"/>
    </row>
    <row r="303" spans="1:7">
      <c r="A303" s="70"/>
      <c r="B303" s="69"/>
      <c r="C303" s="68"/>
      <c r="D303" s="68" t="s">
        <v>264</v>
      </c>
      <c r="E303" s="64" t="s">
        <v>1003</v>
      </c>
      <c r="F303" s="67"/>
      <c r="G303" s="66"/>
    </row>
    <row r="304" spans="1:7" ht="35.25" customHeight="1">
      <c r="A304" s="70" t="s">
        <v>267</v>
      </c>
      <c r="B304" s="77">
        <f>B299+1</f>
        <v>24</v>
      </c>
      <c r="C304" s="76"/>
      <c r="D304" s="76"/>
      <c r="E304" s="75" t="s">
        <v>1002</v>
      </c>
      <c r="F304" s="525" t="str">
        <f>"12月時点仕事希望ありの非就業(Q"&amp;B299&amp;"=2)"</f>
        <v>12月時点仕事希望ありの非就業(Q23=2)</v>
      </c>
      <c r="G304" s="526"/>
    </row>
    <row r="305" spans="1:7">
      <c r="A305" s="70"/>
      <c r="B305" s="69"/>
      <c r="C305" s="68"/>
      <c r="D305" s="68"/>
      <c r="E305" s="72" t="s">
        <v>174</v>
      </c>
      <c r="F305" s="74"/>
      <c r="G305" s="73"/>
    </row>
    <row r="306" spans="1:7">
      <c r="A306" s="70"/>
      <c r="B306" s="69"/>
      <c r="C306" s="68"/>
      <c r="D306" s="68" t="s">
        <v>266</v>
      </c>
      <c r="E306" s="64" t="s">
        <v>1001</v>
      </c>
      <c r="F306" s="67"/>
      <c r="G306" s="66"/>
    </row>
    <row r="307" spans="1:7">
      <c r="A307" s="70"/>
      <c r="B307" s="69"/>
      <c r="C307" s="68"/>
      <c r="D307" s="68" t="s">
        <v>265</v>
      </c>
      <c r="E307" s="64" t="s">
        <v>1000</v>
      </c>
      <c r="F307" s="67"/>
      <c r="G307" s="66"/>
    </row>
    <row r="308" spans="1:7">
      <c r="A308" s="70"/>
      <c r="B308" s="69"/>
      <c r="C308" s="68"/>
      <c r="D308" s="68" t="s">
        <v>264</v>
      </c>
      <c r="E308" s="64" t="s">
        <v>999</v>
      </c>
      <c r="F308" s="67"/>
      <c r="G308" s="66"/>
    </row>
    <row r="309" spans="1:7">
      <c r="A309" s="70" t="s">
        <v>267</v>
      </c>
      <c r="B309" s="77">
        <f>B304+1</f>
        <v>25</v>
      </c>
      <c r="C309" s="76"/>
      <c r="D309" s="76"/>
      <c r="E309" s="75" t="s">
        <v>998</v>
      </c>
      <c r="F309" s="525" t="str">
        <f>"12月時点非就業(Q"&amp;$B$231&amp;"=7-11)"</f>
        <v>12月時点非就業(Q17=7-11)</v>
      </c>
      <c r="G309" s="526"/>
    </row>
    <row r="310" spans="1:7">
      <c r="A310" s="70"/>
      <c r="B310" s="69"/>
      <c r="C310" s="68"/>
      <c r="D310" s="68"/>
      <c r="E310" s="72" t="s">
        <v>174</v>
      </c>
      <c r="F310" s="74"/>
      <c r="G310" s="73"/>
    </row>
    <row r="311" spans="1:7" ht="30">
      <c r="A311" s="70"/>
      <c r="B311" s="69"/>
      <c r="C311" s="68"/>
      <c r="D311" s="68"/>
      <c r="E311" s="71" t="s">
        <v>997</v>
      </c>
      <c r="F311" s="74"/>
      <c r="G311" s="73"/>
    </row>
    <row r="312" spans="1:7">
      <c r="A312" s="70"/>
      <c r="B312" s="69"/>
      <c r="C312" s="68"/>
      <c r="D312" s="68" t="s">
        <v>266</v>
      </c>
      <c r="E312" s="64" t="s">
        <v>996</v>
      </c>
      <c r="F312" s="67"/>
      <c r="G312" s="66"/>
    </row>
    <row r="313" spans="1:7">
      <c r="A313" s="70"/>
      <c r="B313" s="69"/>
      <c r="C313" s="68"/>
      <c r="D313" s="68" t="s">
        <v>265</v>
      </c>
      <c r="E313" s="64" t="s">
        <v>995</v>
      </c>
      <c r="F313" s="67"/>
      <c r="G313" s="66"/>
    </row>
    <row r="314" spans="1:7">
      <c r="A314" s="70"/>
      <c r="B314" s="69"/>
      <c r="C314" s="68"/>
      <c r="D314" s="68" t="s">
        <v>264</v>
      </c>
      <c r="E314" s="64" t="s">
        <v>994</v>
      </c>
      <c r="F314" s="67"/>
      <c r="G314" s="66"/>
    </row>
    <row r="315" spans="1:7">
      <c r="A315" s="70"/>
      <c r="B315" s="69"/>
      <c r="C315" s="68"/>
      <c r="D315" s="68" t="s">
        <v>263</v>
      </c>
      <c r="E315" s="64" t="s">
        <v>993</v>
      </c>
      <c r="F315" s="67"/>
      <c r="G315" s="66"/>
    </row>
    <row r="316" spans="1:7" ht="120" customHeight="1">
      <c r="A316" s="70" t="s">
        <v>485</v>
      </c>
      <c r="B316" s="77">
        <f>B309+1</f>
        <v>26</v>
      </c>
      <c r="C316" s="76"/>
      <c r="D316" s="76"/>
      <c r="E316" s="75" t="s">
        <v>992</v>
      </c>
      <c r="F316" s="525" t="str">
        <f>"12月時点仕事希望ありの非労働力で、12月仕事を探していなかった人(Q"&amp;B231&amp;"=8-11 &amp; Q"&amp;B299&amp;"=2 &amp; Q"&amp;B309&amp;"=3-4)"</f>
        <v>12月時点仕事希望ありの非労働力で、12月仕事を探していなかった人(Q17=8-11 &amp; Q23=2 &amp; Q25=3-4)</v>
      </c>
      <c r="G316" s="526"/>
    </row>
    <row r="317" spans="1:7">
      <c r="A317" s="70"/>
      <c r="B317" s="69"/>
      <c r="C317" s="68"/>
      <c r="D317" s="68"/>
      <c r="E317" s="106" t="s">
        <v>461</v>
      </c>
      <c r="F317" s="74"/>
      <c r="G317" s="73"/>
    </row>
    <row r="318" spans="1:7">
      <c r="A318" s="70"/>
      <c r="B318" s="69"/>
      <c r="C318" s="68" t="s">
        <v>458</v>
      </c>
      <c r="D318" s="68" t="s">
        <v>460</v>
      </c>
      <c r="E318" s="64" t="s">
        <v>963</v>
      </c>
      <c r="F318" s="67"/>
      <c r="G318" s="66"/>
    </row>
    <row r="319" spans="1:7">
      <c r="A319" s="70"/>
      <c r="B319" s="69"/>
      <c r="C319" s="68" t="s">
        <v>458</v>
      </c>
      <c r="D319" s="68" t="s">
        <v>457</v>
      </c>
      <c r="E319" s="64" t="s">
        <v>962</v>
      </c>
      <c r="F319" s="67"/>
      <c r="G319" s="66"/>
    </row>
    <row r="320" spans="1:7">
      <c r="A320" s="70"/>
      <c r="B320" s="69"/>
      <c r="C320" s="68"/>
      <c r="D320" s="68" t="s">
        <v>135</v>
      </c>
      <c r="E320" s="64" t="s">
        <v>951</v>
      </c>
      <c r="F320" s="67"/>
      <c r="G320" s="66"/>
    </row>
    <row r="321" spans="1:7">
      <c r="A321" s="70"/>
      <c r="B321" s="69"/>
      <c r="C321" s="68"/>
      <c r="D321" s="68" t="s">
        <v>266</v>
      </c>
      <c r="E321" s="64" t="s">
        <v>991</v>
      </c>
      <c r="F321" s="67"/>
      <c r="G321" s="66"/>
    </row>
    <row r="322" spans="1:7">
      <c r="A322" s="70"/>
      <c r="B322" s="69"/>
      <c r="C322" s="68"/>
      <c r="D322" s="68" t="s">
        <v>265</v>
      </c>
      <c r="E322" s="64" t="s">
        <v>990</v>
      </c>
      <c r="F322" s="67"/>
      <c r="G322" s="66"/>
    </row>
    <row r="323" spans="1:7">
      <c r="A323" s="70"/>
      <c r="B323" s="69"/>
      <c r="C323" s="68"/>
      <c r="D323" s="68" t="s">
        <v>257</v>
      </c>
      <c r="E323" s="64" t="s">
        <v>989</v>
      </c>
      <c r="F323" s="67"/>
      <c r="G323" s="66"/>
    </row>
    <row r="324" spans="1:7">
      <c r="A324" s="70"/>
      <c r="B324" s="69"/>
      <c r="C324" s="68"/>
      <c r="D324" s="68" t="s">
        <v>255</v>
      </c>
      <c r="E324" s="64" t="s">
        <v>988</v>
      </c>
      <c r="F324" s="67"/>
      <c r="G324" s="66"/>
    </row>
    <row r="325" spans="1:7">
      <c r="A325" s="70"/>
      <c r="B325" s="69"/>
      <c r="C325" s="68"/>
      <c r="D325" s="68" t="s">
        <v>253</v>
      </c>
      <c r="E325" s="64" t="s">
        <v>987</v>
      </c>
      <c r="F325" s="67"/>
      <c r="G325" s="66"/>
    </row>
    <row r="326" spans="1:7">
      <c r="A326" s="70"/>
      <c r="B326" s="69"/>
      <c r="C326" s="68"/>
      <c r="D326" s="68" t="s">
        <v>251</v>
      </c>
      <c r="E326" s="64" t="s">
        <v>986</v>
      </c>
      <c r="F326" s="67"/>
      <c r="G326" s="66"/>
    </row>
    <row r="327" spans="1:7">
      <c r="A327" s="70"/>
      <c r="B327" s="69"/>
      <c r="C327" s="68"/>
      <c r="D327" s="68" t="s">
        <v>249</v>
      </c>
      <c r="E327" s="64" t="s">
        <v>469</v>
      </c>
      <c r="F327" s="67"/>
      <c r="G327" s="66"/>
    </row>
    <row r="328" spans="1:7">
      <c r="A328" s="70"/>
      <c r="B328" s="69"/>
      <c r="C328" s="68"/>
      <c r="D328" s="68" t="s">
        <v>135</v>
      </c>
      <c r="E328" s="64"/>
      <c r="F328" s="67"/>
      <c r="G328" s="66"/>
    </row>
    <row r="329" spans="1:7">
      <c r="A329" s="70"/>
      <c r="B329" s="69"/>
      <c r="C329" s="68"/>
      <c r="D329" s="68" t="s">
        <v>985</v>
      </c>
      <c r="E329" s="64" t="s">
        <v>984</v>
      </c>
      <c r="F329" s="67"/>
      <c r="G329" s="66"/>
    </row>
    <row r="330" spans="1:7">
      <c r="A330" s="70"/>
      <c r="B330" s="69"/>
      <c r="C330" s="68"/>
      <c r="D330" s="68" t="s">
        <v>983</v>
      </c>
      <c r="E330" s="64" t="s">
        <v>982</v>
      </c>
      <c r="F330" s="67"/>
      <c r="G330" s="66"/>
    </row>
    <row r="331" spans="1:7">
      <c r="A331" s="70"/>
      <c r="B331" s="69"/>
      <c r="C331" s="68"/>
      <c r="D331" s="68" t="s">
        <v>981</v>
      </c>
      <c r="E331" s="64" t="s">
        <v>980</v>
      </c>
      <c r="F331" s="67"/>
      <c r="G331" s="66"/>
    </row>
    <row r="332" spans="1:7">
      <c r="A332" s="70"/>
      <c r="B332" s="69"/>
      <c r="C332" s="68"/>
      <c r="D332" s="68" t="s">
        <v>135</v>
      </c>
      <c r="E332" s="64"/>
      <c r="F332" s="67"/>
      <c r="G332" s="66"/>
    </row>
    <row r="333" spans="1:7">
      <c r="A333" s="70"/>
      <c r="B333" s="69"/>
      <c r="C333" s="68"/>
      <c r="D333" s="68" t="s">
        <v>979</v>
      </c>
      <c r="E333" s="64" t="s">
        <v>978</v>
      </c>
      <c r="F333" s="67"/>
      <c r="G333" s="66"/>
    </row>
    <row r="334" spans="1:7">
      <c r="A334" s="70"/>
      <c r="B334" s="69"/>
      <c r="C334" s="68"/>
      <c r="D334" s="68" t="s">
        <v>977</v>
      </c>
      <c r="E334" s="64" t="s">
        <v>976</v>
      </c>
      <c r="F334" s="67"/>
      <c r="G334" s="66"/>
    </row>
    <row r="335" spans="1:7">
      <c r="A335" s="70"/>
      <c r="B335" s="69"/>
      <c r="C335" s="68"/>
      <c r="D335" s="68" t="s">
        <v>147</v>
      </c>
      <c r="E335" s="64" t="s">
        <v>975</v>
      </c>
      <c r="F335" s="67"/>
      <c r="G335" s="66"/>
    </row>
    <row r="336" spans="1:7">
      <c r="A336" s="70"/>
      <c r="B336" s="69"/>
      <c r="C336" s="68"/>
      <c r="D336" s="68" t="s">
        <v>145</v>
      </c>
      <c r="E336" s="64" t="s">
        <v>974</v>
      </c>
      <c r="F336" s="67"/>
      <c r="G336" s="66"/>
    </row>
    <row r="337" spans="1:7">
      <c r="A337" s="70"/>
      <c r="B337" s="69"/>
      <c r="C337" s="68"/>
      <c r="D337" s="68" t="s">
        <v>143</v>
      </c>
      <c r="E337" s="64" t="s">
        <v>973</v>
      </c>
      <c r="F337" s="67"/>
      <c r="G337" s="66"/>
    </row>
    <row r="338" spans="1:7">
      <c r="A338" s="70"/>
      <c r="B338" s="69"/>
      <c r="C338" s="68"/>
      <c r="D338" s="68" t="s">
        <v>141</v>
      </c>
      <c r="E338" s="64" t="s">
        <v>469</v>
      </c>
      <c r="F338" s="67"/>
      <c r="G338" s="66"/>
    </row>
    <row r="339" spans="1:7" ht="71.25" customHeight="1">
      <c r="A339" s="70" t="s">
        <v>485</v>
      </c>
      <c r="B339" s="77">
        <f>B316+1</f>
        <v>27</v>
      </c>
      <c r="C339" s="76"/>
      <c r="D339" s="76"/>
      <c r="E339" s="91" t="s">
        <v>972</v>
      </c>
      <c r="F339" s="525" t="str">
        <f>"12月時点失業者（Q"&amp;B231&amp;"=7）、もしくは12月時点非労働力で仕事探しをしていた人（Q"&amp;B231&amp;"=8-11&amp;Q"&amp;B309&amp;"=1-2）"</f>
        <v>12月時点失業者（Q17=7）、もしくは12月時点非労働力で仕事探しをしていた人（Q17=8-11&amp;Q25=1-2）</v>
      </c>
      <c r="G339" s="526"/>
    </row>
    <row r="340" spans="1:7">
      <c r="A340" s="70"/>
      <c r="B340" s="69"/>
      <c r="C340" s="68"/>
      <c r="D340" s="68"/>
      <c r="E340" s="106" t="s">
        <v>461</v>
      </c>
      <c r="F340" s="74"/>
      <c r="G340" s="73"/>
    </row>
    <row r="341" spans="1:7">
      <c r="A341" s="70"/>
      <c r="B341" s="69"/>
      <c r="C341" s="68" t="s">
        <v>458</v>
      </c>
      <c r="D341" s="68" t="s">
        <v>460</v>
      </c>
      <c r="E341" s="64" t="s">
        <v>963</v>
      </c>
      <c r="F341" s="67"/>
      <c r="G341" s="66"/>
    </row>
    <row r="342" spans="1:7">
      <c r="A342" s="70"/>
      <c r="B342" s="69"/>
      <c r="C342" s="68" t="s">
        <v>458</v>
      </c>
      <c r="D342" s="68" t="s">
        <v>457</v>
      </c>
      <c r="E342" s="64" t="s">
        <v>962</v>
      </c>
      <c r="F342" s="67"/>
      <c r="G342" s="66"/>
    </row>
    <row r="343" spans="1:7">
      <c r="A343" s="70"/>
      <c r="B343" s="69"/>
      <c r="C343" s="68"/>
      <c r="D343" s="68" t="s">
        <v>266</v>
      </c>
      <c r="E343" s="136" t="s">
        <v>971</v>
      </c>
      <c r="F343" s="67"/>
      <c r="G343" s="66"/>
    </row>
    <row r="344" spans="1:7">
      <c r="A344" s="70"/>
      <c r="B344" s="69"/>
      <c r="C344" s="68"/>
      <c r="D344" s="68" t="s">
        <v>265</v>
      </c>
      <c r="E344" s="136" t="s">
        <v>970</v>
      </c>
      <c r="F344" s="67"/>
      <c r="G344" s="66"/>
    </row>
    <row r="345" spans="1:7">
      <c r="A345" s="70"/>
      <c r="B345" s="69"/>
      <c r="C345" s="68"/>
      <c r="D345" s="68" t="s">
        <v>257</v>
      </c>
      <c r="E345" s="136" t="s">
        <v>969</v>
      </c>
      <c r="F345" s="67"/>
      <c r="G345" s="66"/>
    </row>
    <row r="346" spans="1:7">
      <c r="A346" s="70"/>
      <c r="B346" s="69"/>
      <c r="C346" s="68"/>
      <c r="D346" s="68" t="s">
        <v>255</v>
      </c>
      <c r="E346" s="136" t="s">
        <v>968</v>
      </c>
      <c r="F346" s="67"/>
      <c r="G346" s="66"/>
    </row>
    <row r="347" spans="1:7">
      <c r="A347" s="70"/>
      <c r="B347" s="69"/>
      <c r="C347" s="68"/>
      <c r="D347" s="68" t="s">
        <v>253</v>
      </c>
      <c r="E347" s="136" t="s">
        <v>967</v>
      </c>
      <c r="F347" s="67"/>
      <c r="G347" s="66"/>
    </row>
    <row r="348" spans="1:7">
      <c r="A348" s="70"/>
      <c r="B348" s="69"/>
      <c r="C348" s="68"/>
      <c r="D348" s="68" t="s">
        <v>251</v>
      </c>
      <c r="E348" s="136" t="s">
        <v>966</v>
      </c>
      <c r="F348" s="67"/>
      <c r="G348" s="66"/>
    </row>
    <row r="349" spans="1:7">
      <c r="A349" s="70"/>
      <c r="B349" s="69"/>
      <c r="C349" s="68"/>
      <c r="D349" s="68" t="s">
        <v>249</v>
      </c>
      <c r="E349" s="136" t="s">
        <v>965</v>
      </c>
      <c r="F349" s="67"/>
      <c r="G349" s="66"/>
    </row>
    <row r="350" spans="1:7">
      <c r="A350" s="70"/>
      <c r="B350" s="69"/>
      <c r="C350" s="68"/>
      <c r="D350" s="68" t="s">
        <v>157</v>
      </c>
      <c r="E350" s="64" t="s">
        <v>469</v>
      </c>
      <c r="F350" s="67"/>
      <c r="G350" s="66"/>
    </row>
    <row r="351" spans="1:7" ht="84.95" customHeight="1">
      <c r="A351" s="70" t="s">
        <v>485</v>
      </c>
      <c r="B351" s="77">
        <f>B339+1</f>
        <v>28</v>
      </c>
      <c r="C351" s="76"/>
      <c r="D351" s="76"/>
      <c r="E351" s="91" t="s">
        <v>964</v>
      </c>
      <c r="F351" s="525" t="str">
        <f>"12月時点就業希望無の非労働力(Q"&amp;B231&amp;"=8-11 &amp; Q"&amp;B299&amp;"=3)"</f>
        <v>12月時点就業希望無の非労働力(Q17=8-11 &amp; Q23=3)</v>
      </c>
      <c r="G351" s="526"/>
    </row>
    <row r="352" spans="1:7">
      <c r="A352" s="70"/>
      <c r="B352" s="69"/>
      <c r="C352" s="68"/>
      <c r="D352" s="68"/>
      <c r="E352" s="106" t="s">
        <v>461</v>
      </c>
      <c r="F352" s="74"/>
      <c r="G352" s="73"/>
    </row>
    <row r="353" spans="1:7">
      <c r="A353" s="70"/>
      <c r="B353" s="69"/>
      <c r="C353" s="68" t="s">
        <v>458</v>
      </c>
      <c r="D353" s="68" t="s">
        <v>460</v>
      </c>
      <c r="E353" s="64" t="s">
        <v>963</v>
      </c>
      <c r="F353" s="67"/>
      <c r="G353" s="66"/>
    </row>
    <row r="354" spans="1:7">
      <c r="A354" s="70"/>
      <c r="B354" s="69"/>
      <c r="C354" s="68" t="s">
        <v>458</v>
      </c>
      <c r="D354" s="68" t="s">
        <v>457</v>
      </c>
      <c r="E354" s="64" t="s">
        <v>962</v>
      </c>
      <c r="F354" s="67"/>
      <c r="G354" s="66"/>
    </row>
    <row r="355" spans="1:7">
      <c r="A355" s="70"/>
      <c r="B355" s="69"/>
      <c r="C355" s="68"/>
      <c r="D355" s="68" t="s">
        <v>266</v>
      </c>
      <c r="E355" s="64" t="s">
        <v>961</v>
      </c>
      <c r="F355" s="67"/>
      <c r="G355" s="66"/>
    </row>
    <row r="356" spans="1:7">
      <c r="A356" s="70"/>
      <c r="B356" s="69"/>
      <c r="C356" s="68"/>
      <c r="D356" s="68" t="s">
        <v>265</v>
      </c>
      <c r="E356" s="64" t="s">
        <v>960</v>
      </c>
      <c r="F356" s="67"/>
      <c r="G356" s="66"/>
    </row>
    <row r="357" spans="1:7">
      <c r="A357" s="70"/>
      <c r="B357" s="69"/>
      <c r="C357" s="68"/>
      <c r="D357" s="68" t="s">
        <v>257</v>
      </c>
      <c r="E357" s="64" t="s">
        <v>959</v>
      </c>
      <c r="F357" s="67"/>
      <c r="G357" s="66"/>
    </row>
    <row r="358" spans="1:7">
      <c r="A358" s="70"/>
      <c r="B358" s="69"/>
      <c r="C358" s="68"/>
      <c r="D358" s="68" t="s">
        <v>255</v>
      </c>
      <c r="E358" s="64" t="s">
        <v>958</v>
      </c>
      <c r="F358" s="67"/>
      <c r="G358" s="66"/>
    </row>
    <row r="359" spans="1:7">
      <c r="A359" s="70"/>
      <c r="B359" s="69"/>
      <c r="C359" s="68"/>
      <c r="D359" s="68" t="s">
        <v>253</v>
      </c>
      <c r="E359" s="64" t="s">
        <v>957</v>
      </c>
      <c r="F359" s="67"/>
      <c r="G359" s="66"/>
    </row>
    <row r="360" spans="1:7">
      <c r="A360" s="70"/>
      <c r="B360" s="69"/>
      <c r="C360" s="68"/>
      <c r="D360" s="68" t="s">
        <v>251</v>
      </c>
      <c r="E360" s="64" t="s">
        <v>956</v>
      </c>
      <c r="F360" s="67"/>
      <c r="G360" s="66"/>
    </row>
    <row r="361" spans="1:7">
      <c r="A361" s="70"/>
      <c r="B361" s="69"/>
      <c r="C361" s="68"/>
      <c r="D361" s="68" t="s">
        <v>249</v>
      </c>
      <c r="E361" s="64" t="s">
        <v>955</v>
      </c>
      <c r="F361" s="67"/>
      <c r="G361" s="66"/>
    </row>
    <row r="362" spans="1:7">
      <c r="A362" s="70"/>
      <c r="B362" s="69"/>
      <c r="C362" s="68"/>
      <c r="D362" s="68" t="s">
        <v>157</v>
      </c>
      <c r="E362" s="64" t="s">
        <v>954</v>
      </c>
      <c r="F362" s="67"/>
      <c r="G362" s="66"/>
    </row>
    <row r="363" spans="1:7">
      <c r="A363" s="70"/>
      <c r="B363" s="69"/>
      <c r="C363" s="68"/>
      <c r="D363" s="68" t="s">
        <v>155</v>
      </c>
      <c r="E363" s="64" t="s">
        <v>953</v>
      </c>
      <c r="F363" s="67"/>
      <c r="G363" s="66"/>
    </row>
    <row r="364" spans="1:7">
      <c r="A364" s="70"/>
      <c r="B364" s="69"/>
      <c r="C364" s="68"/>
      <c r="D364" s="68" t="s">
        <v>153</v>
      </c>
      <c r="E364" s="64" t="s">
        <v>952</v>
      </c>
      <c r="F364" s="67"/>
      <c r="G364" s="66"/>
    </row>
    <row r="365" spans="1:7">
      <c r="A365" s="70"/>
      <c r="B365" s="69"/>
      <c r="C365" s="68"/>
      <c r="D365" s="68" t="s">
        <v>151</v>
      </c>
      <c r="E365" s="64" t="s">
        <v>951</v>
      </c>
      <c r="F365" s="67"/>
      <c r="G365" s="66"/>
    </row>
    <row r="366" spans="1:7">
      <c r="A366" s="70"/>
      <c r="B366" s="69"/>
      <c r="C366" s="68"/>
      <c r="D366" s="68" t="s">
        <v>149</v>
      </c>
      <c r="E366" s="64" t="s">
        <v>950</v>
      </c>
      <c r="F366" s="67"/>
      <c r="G366" s="66"/>
    </row>
    <row r="367" spans="1:7">
      <c r="A367" s="70"/>
      <c r="B367" s="69"/>
      <c r="C367" s="68"/>
      <c r="D367" s="68" t="s">
        <v>147</v>
      </c>
      <c r="E367" s="64" t="s">
        <v>949</v>
      </c>
      <c r="F367" s="67"/>
      <c r="G367" s="66"/>
    </row>
    <row r="368" spans="1:7">
      <c r="A368" s="70"/>
      <c r="B368" s="69"/>
      <c r="C368" s="68"/>
      <c r="D368" s="68" t="s">
        <v>145</v>
      </c>
      <c r="E368" s="64" t="s">
        <v>948</v>
      </c>
      <c r="F368" s="67"/>
      <c r="G368" s="66"/>
    </row>
    <row r="369" spans="1:7">
      <c r="A369" s="70"/>
      <c r="B369" s="69"/>
      <c r="C369" s="68"/>
      <c r="D369" s="68" t="s">
        <v>143</v>
      </c>
      <c r="E369" s="64" t="s">
        <v>469</v>
      </c>
      <c r="F369" s="67"/>
      <c r="G369" s="66"/>
    </row>
    <row r="370" spans="1:7">
      <c r="A370" s="70"/>
      <c r="B370" s="84"/>
      <c r="C370" s="83"/>
      <c r="D370" s="83"/>
      <c r="E370" s="82" t="s">
        <v>947</v>
      </c>
      <c r="F370" s="93"/>
      <c r="G370" s="92"/>
    </row>
    <row r="371" spans="1:7">
      <c r="A371" s="70" t="s">
        <v>887</v>
      </c>
      <c r="B371" s="77">
        <f>B351+1</f>
        <v>29</v>
      </c>
      <c r="C371" s="76"/>
      <c r="D371" s="76"/>
      <c r="E371" s="75" t="s">
        <v>946</v>
      </c>
      <c r="F371" s="525" t="str">
        <f>"昨年12月就業者（Q"&amp;$B$231&amp;"=1-6）"</f>
        <v>昨年12月就業者（Q17=1-6）</v>
      </c>
      <c r="G371" s="526"/>
    </row>
    <row r="372" spans="1:7">
      <c r="A372" s="70"/>
      <c r="B372" s="69"/>
      <c r="C372" s="68"/>
      <c r="D372" s="68"/>
      <c r="E372" s="71" t="s">
        <v>174</v>
      </c>
      <c r="F372" s="74"/>
      <c r="G372" s="73"/>
    </row>
    <row r="373" spans="1:7" ht="30">
      <c r="A373" s="70"/>
      <c r="B373" s="69"/>
      <c r="C373" s="68"/>
      <c r="D373" s="68"/>
      <c r="E373" s="71" t="s">
        <v>521</v>
      </c>
      <c r="F373" s="74"/>
      <c r="G373" s="73"/>
    </row>
    <row r="374" spans="1:7" ht="60" customHeight="1">
      <c r="A374" s="70"/>
      <c r="B374" s="69"/>
      <c r="C374" s="68"/>
      <c r="D374" s="68"/>
      <c r="E374" s="71" t="s">
        <v>945</v>
      </c>
      <c r="F374" s="74"/>
      <c r="G374" s="73"/>
    </row>
    <row r="375" spans="1:7">
      <c r="A375" s="70"/>
      <c r="B375" s="69"/>
      <c r="C375" s="68"/>
      <c r="D375" s="68"/>
      <c r="E375" s="64" t="s">
        <v>519</v>
      </c>
      <c r="F375" s="67"/>
      <c r="G375" s="66"/>
    </row>
    <row r="376" spans="1:7" ht="30">
      <c r="A376" s="70" t="s">
        <v>887</v>
      </c>
      <c r="B376" s="77">
        <f>B371+1</f>
        <v>30</v>
      </c>
      <c r="C376" s="76"/>
      <c r="D376" s="76"/>
      <c r="E376" s="75" t="s">
        <v>944</v>
      </c>
      <c r="F376" s="525" t="str">
        <f>"前問で業種が公務以外(Q"&amp;B371&amp;"=1-65,67)"</f>
        <v>前問で業種が公務以外(Q29=1-65,67)</v>
      </c>
      <c r="G376" s="526"/>
    </row>
    <row r="377" spans="1:7">
      <c r="A377" s="70"/>
      <c r="B377" s="69"/>
      <c r="C377" s="68"/>
      <c r="D377" s="68"/>
      <c r="E377" s="71" t="s">
        <v>174</v>
      </c>
      <c r="F377" s="74"/>
      <c r="G377" s="73"/>
    </row>
    <row r="378" spans="1:7">
      <c r="A378" s="70"/>
      <c r="B378" s="69"/>
      <c r="C378" s="68"/>
      <c r="D378" s="68"/>
      <c r="E378" s="71" t="s">
        <v>943</v>
      </c>
      <c r="F378" s="74"/>
      <c r="G378" s="73"/>
    </row>
    <row r="379" spans="1:7">
      <c r="A379" s="70"/>
      <c r="B379" s="69"/>
      <c r="C379" s="68"/>
      <c r="D379" s="68" t="s">
        <v>857</v>
      </c>
      <c r="E379" s="64" t="s">
        <v>516</v>
      </c>
      <c r="F379" s="67"/>
      <c r="G379" s="66"/>
    </row>
    <row r="380" spans="1:7">
      <c r="A380" s="70"/>
      <c r="B380" s="69"/>
      <c r="C380" s="68"/>
      <c r="D380" s="68" t="s">
        <v>868</v>
      </c>
      <c r="E380" s="64" t="s">
        <v>514</v>
      </c>
      <c r="F380" s="67"/>
      <c r="G380" s="66"/>
    </row>
    <row r="381" spans="1:7">
      <c r="A381" s="70"/>
      <c r="B381" s="69"/>
      <c r="C381" s="68"/>
      <c r="D381" s="68" t="s">
        <v>257</v>
      </c>
      <c r="E381" s="64" t="s">
        <v>513</v>
      </c>
      <c r="F381" s="67"/>
      <c r="G381" s="66"/>
    </row>
    <row r="382" spans="1:7">
      <c r="A382" s="70"/>
      <c r="B382" s="69"/>
      <c r="C382" s="68"/>
      <c r="D382" s="68" t="s">
        <v>255</v>
      </c>
      <c r="E382" s="64" t="s">
        <v>512</v>
      </c>
      <c r="F382" s="67"/>
      <c r="G382" s="66"/>
    </row>
    <row r="383" spans="1:7">
      <c r="A383" s="70"/>
      <c r="B383" s="69"/>
      <c r="C383" s="68"/>
      <c r="D383" s="68" t="s">
        <v>253</v>
      </c>
      <c r="E383" s="64" t="s">
        <v>511</v>
      </c>
      <c r="F383" s="67"/>
      <c r="G383" s="66"/>
    </row>
    <row r="384" spans="1:7">
      <c r="A384" s="70"/>
      <c r="B384" s="69"/>
      <c r="C384" s="68"/>
      <c r="D384" s="68" t="s">
        <v>251</v>
      </c>
      <c r="E384" s="64" t="s">
        <v>510</v>
      </c>
      <c r="F384" s="67"/>
      <c r="G384" s="66"/>
    </row>
    <row r="385" spans="1:7">
      <c r="A385" s="70"/>
      <c r="B385" s="69"/>
      <c r="C385" s="68"/>
      <c r="D385" s="68" t="s">
        <v>249</v>
      </c>
      <c r="E385" s="64" t="s">
        <v>509</v>
      </c>
      <c r="F385" s="67"/>
      <c r="G385" s="66"/>
    </row>
    <row r="386" spans="1:7">
      <c r="A386" s="70"/>
      <c r="B386" s="69"/>
      <c r="C386" s="68"/>
      <c r="D386" s="68" t="s">
        <v>157</v>
      </c>
      <c r="E386" s="64" t="s">
        <v>508</v>
      </c>
      <c r="F386" s="67"/>
      <c r="G386" s="66"/>
    </row>
    <row r="387" spans="1:7">
      <c r="A387" s="70"/>
      <c r="B387" s="69"/>
      <c r="C387" s="68"/>
      <c r="D387" s="68" t="s">
        <v>155</v>
      </c>
      <c r="E387" s="64" t="s">
        <v>507</v>
      </c>
      <c r="F387" s="67"/>
      <c r="G387" s="66"/>
    </row>
    <row r="388" spans="1:7">
      <c r="A388" s="70"/>
      <c r="B388" s="69"/>
      <c r="C388" s="68"/>
      <c r="D388" s="68" t="s">
        <v>153</v>
      </c>
      <c r="E388" s="64" t="s">
        <v>506</v>
      </c>
      <c r="F388" s="67"/>
      <c r="G388" s="66"/>
    </row>
    <row r="389" spans="1:7">
      <c r="A389" s="70"/>
      <c r="B389" s="69"/>
      <c r="C389" s="68"/>
      <c r="D389" s="68" t="s">
        <v>151</v>
      </c>
      <c r="E389" s="64" t="s">
        <v>505</v>
      </c>
      <c r="F389" s="67"/>
      <c r="G389" s="66"/>
    </row>
    <row r="390" spans="1:7">
      <c r="A390" s="70"/>
      <c r="B390" s="69"/>
      <c r="C390" s="68"/>
      <c r="D390" s="68" t="s">
        <v>149</v>
      </c>
      <c r="E390" s="64" t="s">
        <v>504</v>
      </c>
      <c r="F390" s="67"/>
      <c r="G390" s="66"/>
    </row>
    <row r="391" spans="1:7">
      <c r="A391" s="70"/>
      <c r="B391" s="69"/>
      <c r="C391" s="68"/>
      <c r="D391" s="68" t="s">
        <v>147</v>
      </c>
      <c r="E391" s="64" t="s">
        <v>503</v>
      </c>
      <c r="F391" s="67"/>
      <c r="G391" s="66"/>
    </row>
    <row r="392" spans="1:7">
      <c r="A392" s="70" t="s">
        <v>887</v>
      </c>
      <c r="B392" s="77">
        <f>B376+1</f>
        <v>31</v>
      </c>
      <c r="C392" s="76"/>
      <c r="D392" s="76"/>
      <c r="E392" s="75" t="s">
        <v>942</v>
      </c>
      <c r="F392" s="525" t="str">
        <f>"昨年12月就業者（Q"&amp;$B$231&amp;"=1-6）"</f>
        <v>昨年12月就業者（Q17=1-6）</v>
      </c>
      <c r="G392" s="526"/>
    </row>
    <row r="393" spans="1:7">
      <c r="A393" s="70"/>
      <c r="B393" s="69"/>
      <c r="C393" s="68"/>
      <c r="D393" s="68"/>
      <c r="E393" s="71" t="s">
        <v>174</v>
      </c>
      <c r="F393" s="74"/>
      <c r="G393" s="73"/>
    </row>
    <row r="394" spans="1:7" ht="30">
      <c r="A394" s="70"/>
      <c r="B394" s="69"/>
      <c r="C394" s="68"/>
      <c r="D394" s="68"/>
      <c r="E394" s="71" t="s">
        <v>500</v>
      </c>
      <c r="F394" s="74"/>
      <c r="G394" s="73"/>
    </row>
    <row r="395" spans="1:7" ht="60.75" customHeight="1">
      <c r="A395" s="70"/>
      <c r="B395" s="69"/>
      <c r="C395" s="68"/>
      <c r="D395" s="68"/>
      <c r="E395" s="71" t="s">
        <v>941</v>
      </c>
      <c r="F395" s="74"/>
      <c r="G395" s="73"/>
    </row>
    <row r="396" spans="1:7">
      <c r="A396" s="70"/>
      <c r="B396" s="69"/>
      <c r="C396" s="68"/>
      <c r="D396" s="68"/>
      <c r="E396" s="64" t="s">
        <v>531</v>
      </c>
      <c r="F396" s="67"/>
      <c r="G396" s="66"/>
    </row>
    <row r="397" spans="1:7" ht="30">
      <c r="A397" s="70" t="s">
        <v>887</v>
      </c>
      <c r="B397" s="77">
        <f>B392+1</f>
        <v>32</v>
      </c>
      <c r="C397" s="76"/>
      <c r="D397" s="76"/>
      <c r="E397" s="75" t="s">
        <v>940</v>
      </c>
      <c r="F397" s="525" t="str">
        <f>"昨年12月就業者（Q"&amp;$B$231&amp;"=1-6）"</f>
        <v>昨年12月就業者（Q17=1-6）</v>
      </c>
      <c r="G397" s="526"/>
    </row>
    <row r="398" spans="1:7">
      <c r="A398" s="70"/>
      <c r="B398" s="69"/>
      <c r="C398" s="68"/>
      <c r="D398" s="68"/>
      <c r="E398" s="71" t="s">
        <v>176</v>
      </c>
      <c r="F398" s="74"/>
      <c r="G398" s="73"/>
    </row>
    <row r="399" spans="1:7">
      <c r="A399" s="70"/>
      <c r="B399" s="69"/>
      <c r="C399" s="68"/>
      <c r="D399" s="68"/>
      <c r="E399" s="71" t="s">
        <v>939</v>
      </c>
      <c r="F399" s="74"/>
      <c r="G399" s="73"/>
    </row>
    <row r="400" spans="1:7">
      <c r="A400" s="70"/>
      <c r="B400" s="69"/>
      <c r="C400" s="68"/>
      <c r="D400" s="68" t="s">
        <v>857</v>
      </c>
      <c r="E400" s="64" t="s">
        <v>938</v>
      </c>
      <c r="F400" s="67"/>
      <c r="G400" s="66"/>
    </row>
    <row r="401" spans="1:7">
      <c r="A401" s="70"/>
      <c r="B401" s="69"/>
      <c r="C401" s="68"/>
      <c r="D401" s="68" t="s">
        <v>868</v>
      </c>
      <c r="E401" s="64" t="s">
        <v>937</v>
      </c>
      <c r="F401" s="67"/>
      <c r="G401" s="66"/>
    </row>
    <row r="402" spans="1:7">
      <c r="A402" s="70"/>
      <c r="B402" s="69"/>
      <c r="C402" s="68"/>
      <c r="D402" s="68" t="s">
        <v>866</v>
      </c>
      <c r="E402" s="64" t="s">
        <v>936</v>
      </c>
      <c r="F402" s="67"/>
      <c r="G402" s="66"/>
    </row>
    <row r="403" spans="1:7">
      <c r="A403" s="70"/>
      <c r="B403" s="69"/>
      <c r="C403" s="68"/>
      <c r="D403" s="68" t="s">
        <v>864</v>
      </c>
      <c r="E403" s="64" t="s">
        <v>935</v>
      </c>
      <c r="F403" s="67"/>
      <c r="G403" s="66"/>
    </row>
    <row r="404" spans="1:7">
      <c r="A404" s="70"/>
      <c r="B404" s="69"/>
      <c r="C404" s="68"/>
      <c r="D404" s="68" t="s">
        <v>862</v>
      </c>
      <c r="E404" s="64" t="s">
        <v>934</v>
      </c>
      <c r="F404" s="67"/>
      <c r="G404" s="66"/>
    </row>
    <row r="405" spans="1:7">
      <c r="A405" s="70"/>
      <c r="B405" s="69"/>
      <c r="C405" s="68"/>
      <c r="D405" s="68" t="s">
        <v>880</v>
      </c>
      <c r="E405" s="64" t="s">
        <v>933</v>
      </c>
      <c r="F405" s="67"/>
      <c r="G405" s="66"/>
    </row>
    <row r="406" spans="1:7">
      <c r="A406" s="70"/>
      <c r="B406" s="69"/>
      <c r="C406" s="68"/>
      <c r="D406" s="68" t="s">
        <v>878</v>
      </c>
      <c r="E406" s="64" t="s">
        <v>932</v>
      </c>
      <c r="F406" s="67"/>
      <c r="G406" s="66"/>
    </row>
    <row r="407" spans="1:7">
      <c r="A407" s="70"/>
      <c r="B407" s="69"/>
      <c r="C407" s="68"/>
      <c r="D407" s="68" t="s">
        <v>157</v>
      </c>
      <c r="E407" s="64" t="s">
        <v>931</v>
      </c>
      <c r="F407" s="67"/>
      <c r="G407" s="66"/>
    </row>
    <row r="408" spans="1:7">
      <c r="A408" s="70" t="s">
        <v>887</v>
      </c>
      <c r="B408" s="77">
        <f>B397+1</f>
        <v>33</v>
      </c>
      <c r="C408" s="76"/>
      <c r="D408" s="76"/>
      <c r="E408" s="75" t="s">
        <v>930</v>
      </c>
      <c r="F408" s="525" t="str">
        <f>"昨年12月時点で雇用されていた人(Q"&amp;B250&amp;"=1)"</f>
        <v>昨年12月時点で雇用されていた人(Q18=1)</v>
      </c>
      <c r="G408" s="526"/>
    </row>
    <row r="409" spans="1:7">
      <c r="A409" s="70"/>
      <c r="B409" s="69"/>
      <c r="C409" s="68"/>
      <c r="D409" s="68"/>
      <c r="E409" s="71" t="s">
        <v>174</v>
      </c>
      <c r="F409" s="74"/>
      <c r="G409" s="73"/>
    </row>
    <row r="410" spans="1:7">
      <c r="A410" s="70"/>
      <c r="B410" s="69"/>
      <c r="C410" s="68"/>
      <c r="D410" s="68" t="s">
        <v>929</v>
      </c>
      <c r="E410" s="64" t="s">
        <v>928</v>
      </c>
      <c r="F410" s="67"/>
      <c r="G410" s="66"/>
    </row>
    <row r="411" spans="1:7">
      <c r="A411" s="70"/>
      <c r="B411" s="69"/>
      <c r="C411" s="68"/>
      <c r="D411" s="68" t="s">
        <v>927</v>
      </c>
      <c r="E411" s="64" t="s">
        <v>926</v>
      </c>
      <c r="F411" s="67"/>
      <c r="G411" s="66"/>
    </row>
    <row r="412" spans="1:7">
      <c r="A412" s="70"/>
      <c r="B412" s="69"/>
      <c r="C412" s="68"/>
      <c r="D412" s="68" t="s">
        <v>273</v>
      </c>
      <c r="E412" s="64" t="s">
        <v>902</v>
      </c>
      <c r="F412" s="67"/>
      <c r="G412" s="66"/>
    </row>
    <row r="413" spans="1:7" ht="45" customHeight="1">
      <c r="A413" s="70" t="s">
        <v>887</v>
      </c>
      <c r="B413" s="77">
        <f>B408+1</f>
        <v>34</v>
      </c>
      <c r="C413" s="76"/>
      <c r="D413" s="76"/>
      <c r="E413" s="75" t="s">
        <v>925</v>
      </c>
      <c r="F413" s="525" t="str">
        <f>"昨年12月時点有期で雇用されていた人(Q"&amp;B408&amp;"=1)"</f>
        <v>昨年12月時点有期で雇用されていた人(Q33=1)</v>
      </c>
      <c r="G413" s="526"/>
    </row>
    <row r="414" spans="1:7">
      <c r="A414" s="70"/>
      <c r="B414" s="69"/>
      <c r="C414" s="68"/>
      <c r="D414" s="68"/>
      <c r="E414" s="71" t="s">
        <v>174</v>
      </c>
      <c r="F414" s="74"/>
      <c r="G414" s="73"/>
    </row>
    <row r="415" spans="1:7">
      <c r="A415" s="70"/>
      <c r="B415" s="69"/>
      <c r="C415" s="68"/>
      <c r="D415" s="68" t="s">
        <v>857</v>
      </c>
      <c r="E415" s="64" t="s">
        <v>924</v>
      </c>
      <c r="F415" s="67"/>
      <c r="G415" s="66"/>
    </row>
    <row r="416" spans="1:7">
      <c r="A416" s="70"/>
      <c r="B416" s="69"/>
      <c r="C416" s="68"/>
      <c r="D416" s="68" t="s">
        <v>868</v>
      </c>
      <c r="E416" s="64" t="s">
        <v>923</v>
      </c>
      <c r="F416" s="67"/>
      <c r="G416" s="66"/>
    </row>
    <row r="417" spans="1:7">
      <c r="A417" s="70"/>
      <c r="B417" s="69"/>
      <c r="C417" s="68"/>
      <c r="D417" s="68" t="s">
        <v>257</v>
      </c>
      <c r="E417" s="64" t="s">
        <v>922</v>
      </c>
      <c r="F417" s="67"/>
      <c r="G417" s="66"/>
    </row>
    <row r="418" spans="1:7">
      <c r="A418" s="70"/>
      <c r="B418" s="69"/>
      <c r="C418" s="68"/>
      <c r="D418" s="68" t="s">
        <v>255</v>
      </c>
      <c r="E418" s="64" t="s">
        <v>921</v>
      </c>
      <c r="F418" s="67"/>
      <c r="G418" s="66"/>
    </row>
    <row r="419" spans="1:7">
      <c r="A419" s="70"/>
      <c r="B419" s="69"/>
      <c r="C419" s="68"/>
      <c r="D419" s="68" t="s">
        <v>253</v>
      </c>
      <c r="E419" s="64" t="s">
        <v>920</v>
      </c>
      <c r="F419" s="67"/>
      <c r="G419" s="66"/>
    </row>
    <row r="420" spans="1:7">
      <c r="A420" s="70"/>
      <c r="B420" s="69"/>
      <c r="C420" s="68"/>
      <c r="D420" s="68" t="s">
        <v>251</v>
      </c>
      <c r="E420" s="64" t="s">
        <v>919</v>
      </c>
      <c r="F420" s="67"/>
      <c r="G420" s="66"/>
    </row>
    <row r="421" spans="1:7">
      <c r="A421" s="70"/>
      <c r="B421" s="69"/>
      <c r="C421" s="68"/>
      <c r="D421" s="68" t="s">
        <v>249</v>
      </c>
      <c r="E421" s="64" t="s">
        <v>902</v>
      </c>
      <c r="F421" s="67"/>
      <c r="G421" s="66"/>
    </row>
    <row r="422" spans="1:7" ht="135" customHeight="1">
      <c r="A422" s="70" t="s">
        <v>887</v>
      </c>
      <c r="B422" s="77">
        <f>B413+1</f>
        <v>35</v>
      </c>
      <c r="C422" s="76"/>
      <c r="D422" s="76"/>
      <c r="E422" s="75" t="s">
        <v>918</v>
      </c>
      <c r="F422" s="525" t="s">
        <v>917</v>
      </c>
      <c r="G422" s="526"/>
    </row>
    <row r="423" spans="1:7">
      <c r="A423" s="70"/>
      <c r="B423" s="69"/>
      <c r="C423" s="68"/>
      <c r="D423" s="68" t="s">
        <v>135</v>
      </c>
      <c r="E423" s="79" t="s">
        <v>916</v>
      </c>
      <c r="F423" s="67"/>
      <c r="G423" s="66"/>
    </row>
    <row r="424" spans="1:7" ht="30">
      <c r="A424" s="70"/>
      <c r="B424" s="69"/>
      <c r="C424" s="68"/>
      <c r="D424" s="68"/>
      <c r="E424" s="72" t="s">
        <v>915</v>
      </c>
      <c r="F424" s="74"/>
      <c r="G424" s="73"/>
    </row>
    <row r="425" spans="1:7" ht="30" customHeight="1">
      <c r="A425" s="70"/>
      <c r="B425" s="69"/>
      <c r="C425" s="68"/>
      <c r="D425" s="68" t="s">
        <v>857</v>
      </c>
      <c r="E425" s="64" t="s">
        <v>914</v>
      </c>
      <c r="F425" s="67"/>
      <c r="G425" s="133"/>
    </row>
    <row r="426" spans="1:7" ht="30" customHeight="1">
      <c r="A426" s="70"/>
      <c r="B426" s="69"/>
      <c r="C426" s="68"/>
      <c r="D426" s="68" t="s">
        <v>868</v>
      </c>
      <c r="E426" s="64" t="s">
        <v>913</v>
      </c>
      <c r="F426" s="67"/>
      <c r="G426" s="133"/>
    </row>
    <row r="427" spans="1:7" ht="30" customHeight="1">
      <c r="A427" s="70"/>
      <c r="B427" s="69"/>
      <c r="C427" s="68"/>
      <c r="D427" s="68" t="s">
        <v>866</v>
      </c>
      <c r="E427" s="64" t="s">
        <v>912</v>
      </c>
      <c r="F427" s="67"/>
      <c r="G427" s="133"/>
    </row>
    <row r="428" spans="1:7" ht="30" customHeight="1">
      <c r="A428" s="70"/>
      <c r="B428" s="69"/>
      <c r="C428" s="68"/>
      <c r="D428" s="68" t="s">
        <v>864</v>
      </c>
      <c r="E428" s="64" t="s">
        <v>902</v>
      </c>
      <c r="F428" s="67"/>
      <c r="G428" s="133"/>
    </row>
    <row r="429" spans="1:7">
      <c r="A429" s="70"/>
      <c r="B429" s="69"/>
      <c r="C429" s="68"/>
      <c r="D429" s="68" t="s">
        <v>135</v>
      </c>
      <c r="E429" s="79" t="s">
        <v>911</v>
      </c>
      <c r="F429" s="135"/>
      <c r="G429" s="134"/>
    </row>
    <row r="430" spans="1:7" ht="30">
      <c r="A430" s="70"/>
      <c r="B430" s="69"/>
      <c r="C430" s="68"/>
      <c r="D430" s="68"/>
      <c r="E430" s="72" t="s">
        <v>910</v>
      </c>
      <c r="F430" s="74"/>
      <c r="G430" s="73"/>
    </row>
    <row r="431" spans="1:7" ht="30">
      <c r="A431" s="70"/>
      <c r="B431" s="69"/>
      <c r="C431" s="68"/>
      <c r="D431" s="68" t="s">
        <v>857</v>
      </c>
      <c r="E431" s="64" t="s">
        <v>909</v>
      </c>
      <c r="F431" s="67"/>
      <c r="G431" s="133"/>
    </row>
    <row r="432" spans="1:7" ht="30" customHeight="1">
      <c r="A432" s="70"/>
      <c r="B432" s="69"/>
      <c r="C432" s="68"/>
      <c r="D432" s="68" t="s">
        <v>868</v>
      </c>
      <c r="E432" s="64" t="s">
        <v>908</v>
      </c>
      <c r="F432" s="67"/>
      <c r="G432" s="133"/>
    </row>
    <row r="433" spans="1:7" ht="30" customHeight="1">
      <c r="A433" s="70"/>
      <c r="B433" s="69"/>
      <c r="C433" s="68"/>
      <c r="D433" s="68" t="s">
        <v>866</v>
      </c>
      <c r="E433" s="64" t="s">
        <v>907</v>
      </c>
      <c r="F433" s="67"/>
      <c r="G433" s="133"/>
    </row>
    <row r="434" spans="1:7" ht="30" customHeight="1">
      <c r="A434" s="70"/>
      <c r="B434" s="69"/>
      <c r="C434" s="68"/>
      <c r="D434" s="68" t="s">
        <v>864</v>
      </c>
      <c r="E434" s="64" t="s">
        <v>902</v>
      </c>
      <c r="F434" s="67"/>
      <c r="G434" s="133"/>
    </row>
    <row r="435" spans="1:7">
      <c r="A435" s="70"/>
      <c r="B435" s="69"/>
      <c r="C435" s="68"/>
      <c r="D435" s="68" t="s">
        <v>135</v>
      </c>
      <c r="E435" s="79" t="s">
        <v>906</v>
      </c>
      <c r="F435" s="67"/>
      <c r="G435" s="66"/>
    </row>
    <row r="436" spans="1:7" ht="30">
      <c r="A436" s="70"/>
      <c r="B436" s="69"/>
      <c r="C436" s="68"/>
      <c r="D436" s="68"/>
      <c r="E436" s="72" t="s">
        <v>905</v>
      </c>
      <c r="F436" s="74"/>
      <c r="G436" s="73"/>
    </row>
    <row r="437" spans="1:7" ht="30">
      <c r="A437" s="70"/>
      <c r="B437" s="69"/>
      <c r="C437" s="68"/>
      <c r="D437" s="68" t="s">
        <v>857</v>
      </c>
      <c r="E437" s="64" t="s">
        <v>904</v>
      </c>
      <c r="F437" s="67"/>
      <c r="G437" s="133"/>
    </row>
    <row r="438" spans="1:7" ht="30" customHeight="1">
      <c r="A438" s="70"/>
      <c r="B438" s="69"/>
      <c r="C438" s="68"/>
      <c r="D438" s="68" t="s">
        <v>868</v>
      </c>
      <c r="E438" s="64" t="s">
        <v>903</v>
      </c>
      <c r="F438" s="67"/>
      <c r="G438" s="133"/>
    </row>
    <row r="439" spans="1:7" ht="30" customHeight="1">
      <c r="A439" s="70"/>
      <c r="B439" s="69"/>
      <c r="C439" s="68"/>
      <c r="D439" s="68" t="s">
        <v>866</v>
      </c>
      <c r="E439" s="64" t="s">
        <v>902</v>
      </c>
      <c r="F439" s="67"/>
      <c r="G439" s="133"/>
    </row>
    <row r="440" spans="1:7" ht="45">
      <c r="A440" s="70" t="s">
        <v>890</v>
      </c>
      <c r="B440" s="77">
        <f>B422+1</f>
        <v>36</v>
      </c>
      <c r="C440" s="76"/>
      <c r="D440" s="76"/>
      <c r="E440" s="75" t="s">
        <v>901</v>
      </c>
      <c r="F440" s="525" t="str">
        <f>"昨年12月就業者(Q"&amp;$B$231&amp;"=1-6)"</f>
        <v>昨年12月就業者(Q17=1-6)</v>
      </c>
      <c r="G440" s="526"/>
    </row>
    <row r="441" spans="1:7">
      <c r="A441" s="70"/>
      <c r="B441" s="69"/>
      <c r="C441" s="68"/>
      <c r="D441" s="68"/>
      <c r="E441" s="72" t="s">
        <v>332</v>
      </c>
      <c r="F441" s="74"/>
      <c r="G441" s="73"/>
    </row>
    <row r="442" spans="1:7" ht="30">
      <c r="A442" s="70"/>
      <c r="B442" s="69"/>
      <c r="C442" s="68"/>
      <c r="D442" s="68"/>
      <c r="E442" s="71" t="s">
        <v>495</v>
      </c>
      <c r="F442" s="74"/>
      <c r="G442" s="73"/>
    </row>
    <row r="443" spans="1:7" ht="30" customHeight="1">
      <c r="A443" s="70"/>
      <c r="B443" s="69"/>
      <c r="C443" s="68"/>
      <c r="D443" s="68"/>
      <c r="E443" s="71" t="s">
        <v>494</v>
      </c>
      <c r="F443" s="74"/>
      <c r="G443" s="73"/>
    </row>
    <row r="444" spans="1:7" ht="30">
      <c r="A444" s="70"/>
      <c r="B444" s="69"/>
      <c r="C444" s="68"/>
      <c r="D444" s="68"/>
      <c r="E444" s="71" t="s">
        <v>900</v>
      </c>
      <c r="F444" s="74"/>
      <c r="G444" s="73"/>
    </row>
    <row r="445" spans="1:7">
      <c r="A445" s="70"/>
      <c r="B445" s="69"/>
      <c r="C445" s="68"/>
      <c r="D445" s="68"/>
      <c r="E445" s="71" t="s">
        <v>493</v>
      </c>
      <c r="F445" s="74"/>
      <c r="G445" s="73"/>
    </row>
    <row r="446" spans="1:7">
      <c r="A446" s="70"/>
      <c r="B446" s="69"/>
      <c r="C446" s="68"/>
      <c r="D446" s="68"/>
      <c r="E446" s="64" t="s">
        <v>492</v>
      </c>
      <c r="F446" s="67"/>
      <c r="G446" s="66"/>
    </row>
    <row r="447" spans="1:7">
      <c r="A447" s="70"/>
      <c r="B447" s="69"/>
      <c r="C447" s="68"/>
      <c r="D447" s="68"/>
      <c r="E447" s="64" t="s">
        <v>899</v>
      </c>
      <c r="F447" s="67"/>
      <c r="G447" s="66"/>
    </row>
    <row r="448" spans="1:7" ht="99.95" customHeight="1">
      <c r="A448" s="70"/>
      <c r="B448" s="84"/>
      <c r="C448" s="83"/>
      <c r="D448" s="83"/>
      <c r="E448" s="132" t="s">
        <v>898</v>
      </c>
      <c r="F448" s="93"/>
      <c r="G448" s="92"/>
    </row>
    <row r="449" spans="1:7" ht="28.5" customHeight="1">
      <c r="A449" s="70" t="s">
        <v>887</v>
      </c>
      <c r="B449" s="77">
        <f>B440+1</f>
        <v>37</v>
      </c>
      <c r="C449" s="76"/>
      <c r="D449" s="76"/>
      <c r="E449" s="75" t="s">
        <v>897</v>
      </c>
      <c r="F449" s="525" t="str">
        <f>"昨年12月就業者(Q"&amp;$B$231&amp;"=1-6)"</f>
        <v>昨年12月就業者(Q17=1-6)</v>
      </c>
      <c r="G449" s="526"/>
    </row>
    <row r="450" spans="1:7">
      <c r="A450" s="70"/>
      <c r="B450" s="69"/>
      <c r="C450" s="68"/>
      <c r="D450" s="68"/>
      <c r="E450" s="72" t="s">
        <v>174</v>
      </c>
      <c r="F450" s="74"/>
      <c r="G450" s="73"/>
    </row>
    <row r="451" spans="1:7">
      <c r="A451" s="70"/>
      <c r="B451" s="69"/>
      <c r="C451" s="68"/>
      <c r="D451" s="68" t="s">
        <v>857</v>
      </c>
      <c r="E451" s="64" t="s">
        <v>896</v>
      </c>
      <c r="F451" s="67"/>
      <c r="G451" s="66"/>
    </row>
    <row r="452" spans="1:7">
      <c r="A452" s="70"/>
      <c r="B452" s="69"/>
      <c r="C452" s="68"/>
      <c r="D452" s="68" t="s">
        <v>868</v>
      </c>
      <c r="E452" s="64" t="s">
        <v>895</v>
      </c>
      <c r="F452" s="67"/>
      <c r="G452" s="66"/>
    </row>
    <row r="453" spans="1:7">
      <c r="A453" s="70"/>
      <c r="B453" s="69"/>
      <c r="C453" s="68"/>
      <c r="D453" s="68" t="s">
        <v>866</v>
      </c>
      <c r="E453" s="64" t="s">
        <v>894</v>
      </c>
      <c r="F453" s="67"/>
      <c r="G453" s="66"/>
    </row>
    <row r="454" spans="1:7">
      <c r="A454" s="70"/>
      <c r="B454" s="69"/>
      <c r="C454" s="68"/>
      <c r="D454" s="68" t="s">
        <v>864</v>
      </c>
      <c r="E454" s="64" t="s">
        <v>893</v>
      </c>
      <c r="F454" s="67"/>
      <c r="G454" s="66"/>
    </row>
    <row r="455" spans="1:7">
      <c r="A455" s="70"/>
      <c r="B455" s="69"/>
      <c r="C455" s="68"/>
      <c r="D455" s="68" t="s">
        <v>862</v>
      </c>
      <c r="E455" s="64" t="s">
        <v>892</v>
      </c>
      <c r="F455" s="67"/>
      <c r="G455" s="66"/>
    </row>
    <row r="456" spans="1:7">
      <c r="A456" s="70"/>
      <c r="B456" s="69"/>
      <c r="C456" s="68"/>
      <c r="D456" s="68" t="s">
        <v>880</v>
      </c>
      <c r="E456" s="64" t="s">
        <v>891</v>
      </c>
      <c r="F456" s="67"/>
      <c r="G456" s="66"/>
    </row>
    <row r="457" spans="1:7">
      <c r="A457" s="70" t="s">
        <v>890</v>
      </c>
      <c r="B457" s="77">
        <f>B449+1</f>
        <v>38</v>
      </c>
      <c r="C457" s="76"/>
      <c r="D457" s="76"/>
      <c r="E457" s="75" t="s">
        <v>889</v>
      </c>
      <c r="F457" s="525" t="str">
        <f>"時給の人(Q"&amp;B449&amp;"=4)"</f>
        <v>時給の人(Q37=4)</v>
      </c>
      <c r="G457" s="526"/>
    </row>
    <row r="458" spans="1:7">
      <c r="A458" s="70"/>
      <c r="B458" s="69"/>
      <c r="C458" s="68"/>
      <c r="D458" s="68"/>
      <c r="E458" s="71" t="s">
        <v>332</v>
      </c>
      <c r="F458" s="74"/>
      <c r="G458" s="73"/>
    </row>
    <row r="459" spans="1:7">
      <c r="A459" s="70"/>
      <c r="B459" s="69"/>
      <c r="C459" s="68"/>
      <c r="D459" s="68"/>
      <c r="E459" s="64" t="s">
        <v>888</v>
      </c>
      <c r="F459" s="67"/>
      <c r="G459" s="66"/>
    </row>
    <row r="460" spans="1:7">
      <c r="A460" s="70" t="s">
        <v>887</v>
      </c>
      <c r="B460" s="77">
        <f>B457+1</f>
        <v>39</v>
      </c>
      <c r="C460" s="76"/>
      <c r="D460" s="76"/>
      <c r="E460" s="75" t="s">
        <v>886</v>
      </c>
      <c r="F460" s="525" t="str">
        <f>"昨年12月就業者(Q"&amp;$B$231&amp;"=1-6)"</f>
        <v>昨年12月就業者(Q17=1-6)</v>
      </c>
      <c r="G460" s="526"/>
    </row>
    <row r="461" spans="1:7" ht="30" customHeight="1">
      <c r="A461" s="70"/>
      <c r="B461" s="69"/>
      <c r="C461" s="68"/>
      <c r="D461" s="68"/>
      <c r="E461" s="71" t="s">
        <v>174</v>
      </c>
      <c r="F461" s="74"/>
      <c r="G461" s="73"/>
    </row>
    <row r="462" spans="1:7">
      <c r="A462" s="70"/>
      <c r="B462" s="69"/>
      <c r="C462" s="68"/>
      <c r="D462" s="68" t="s">
        <v>857</v>
      </c>
      <c r="E462" s="64" t="s">
        <v>885</v>
      </c>
      <c r="F462" s="67"/>
      <c r="G462" s="66"/>
    </row>
    <row r="463" spans="1:7">
      <c r="A463" s="70"/>
      <c r="B463" s="69"/>
      <c r="C463" s="68"/>
      <c r="D463" s="68" t="s">
        <v>868</v>
      </c>
      <c r="E463" s="64" t="s">
        <v>884</v>
      </c>
      <c r="F463" s="67"/>
      <c r="G463" s="66"/>
    </row>
    <row r="464" spans="1:7">
      <c r="A464" s="70"/>
      <c r="B464" s="69"/>
      <c r="C464" s="68"/>
      <c r="D464" s="68" t="s">
        <v>866</v>
      </c>
      <c r="E464" s="64" t="s">
        <v>883</v>
      </c>
      <c r="F464" s="67"/>
      <c r="G464" s="66"/>
    </row>
    <row r="465" spans="1:7">
      <c r="A465" s="70"/>
      <c r="B465" s="69"/>
      <c r="C465" s="68"/>
      <c r="D465" s="68" t="s">
        <v>864</v>
      </c>
      <c r="E465" s="64" t="s">
        <v>882</v>
      </c>
      <c r="F465" s="67"/>
      <c r="G465" s="66"/>
    </row>
    <row r="466" spans="1:7">
      <c r="A466" s="70"/>
      <c r="B466" s="69"/>
      <c r="C466" s="68"/>
      <c r="D466" s="68" t="s">
        <v>862</v>
      </c>
      <c r="E466" s="64" t="s">
        <v>881</v>
      </c>
      <c r="F466" s="67"/>
      <c r="G466" s="66"/>
    </row>
    <row r="467" spans="1:7">
      <c r="A467" s="70"/>
      <c r="B467" s="69"/>
      <c r="C467" s="68"/>
      <c r="D467" s="68" t="s">
        <v>880</v>
      </c>
      <c r="E467" s="64" t="s">
        <v>879</v>
      </c>
      <c r="F467" s="67"/>
      <c r="G467" s="66"/>
    </row>
    <row r="468" spans="1:7">
      <c r="A468" s="70"/>
      <c r="B468" s="69"/>
      <c r="C468" s="68"/>
      <c r="D468" s="68" t="s">
        <v>878</v>
      </c>
      <c r="E468" s="64" t="s">
        <v>877</v>
      </c>
      <c r="F468" s="67"/>
      <c r="G468" s="66"/>
    </row>
    <row r="469" spans="1:7" ht="28.5" customHeight="1">
      <c r="A469" s="70" t="s">
        <v>876</v>
      </c>
      <c r="B469" s="77">
        <f>B460+1</f>
        <v>40</v>
      </c>
      <c r="C469" s="76"/>
      <c r="D469" s="76"/>
      <c r="E469" s="75" t="s">
        <v>875</v>
      </c>
      <c r="F469" s="525" t="str">
        <f>"昨年12月就業者(Q"&amp;$B$231&amp;"=1-6)"</f>
        <v>昨年12月就業者(Q17=1-6)</v>
      </c>
      <c r="G469" s="526"/>
    </row>
    <row r="470" spans="1:7">
      <c r="A470" s="70"/>
      <c r="B470" s="69"/>
      <c r="C470" s="68"/>
      <c r="D470" s="68"/>
      <c r="E470" s="71" t="s">
        <v>174</v>
      </c>
      <c r="F470" s="74"/>
      <c r="G470" s="73"/>
    </row>
    <row r="471" spans="1:7">
      <c r="A471" s="70"/>
      <c r="B471" s="69"/>
      <c r="C471" s="68" t="s">
        <v>871</v>
      </c>
      <c r="D471" s="68" t="s">
        <v>874</v>
      </c>
      <c r="E471" s="64" t="s">
        <v>873</v>
      </c>
      <c r="F471" s="67"/>
      <c r="G471" s="66"/>
    </row>
    <row r="472" spans="1:7">
      <c r="A472" s="70"/>
      <c r="B472" s="69"/>
      <c r="C472" s="68" t="s">
        <v>871</v>
      </c>
      <c r="D472" s="68" t="s">
        <v>406</v>
      </c>
      <c r="E472" s="64" t="s">
        <v>872</v>
      </c>
      <c r="F472" s="67"/>
      <c r="G472" s="66"/>
    </row>
    <row r="473" spans="1:7">
      <c r="A473" s="70"/>
      <c r="B473" s="69"/>
      <c r="C473" s="68" t="s">
        <v>871</v>
      </c>
      <c r="D473" s="68" t="s">
        <v>401</v>
      </c>
      <c r="E473" s="64" t="s">
        <v>870</v>
      </c>
      <c r="F473" s="67"/>
      <c r="G473" s="66"/>
    </row>
    <row r="474" spans="1:7">
      <c r="A474" s="70"/>
      <c r="B474" s="69"/>
      <c r="C474" s="68"/>
      <c r="D474" s="68" t="s">
        <v>857</v>
      </c>
      <c r="E474" s="64" t="s">
        <v>869</v>
      </c>
      <c r="F474" s="67"/>
      <c r="G474" s="66"/>
    </row>
    <row r="475" spans="1:7">
      <c r="A475" s="70"/>
      <c r="B475" s="69"/>
      <c r="C475" s="68"/>
      <c r="D475" s="68" t="s">
        <v>868</v>
      </c>
      <c r="E475" s="64" t="s">
        <v>867</v>
      </c>
      <c r="F475" s="67"/>
      <c r="G475" s="66"/>
    </row>
    <row r="476" spans="1:7">
      <c r="A476" s="70"/>
      <c r="B476" s="69"/>
      <c r="C476" s="68"/>
      <c r="D476" s="68" t="s">
        <v>866</v>
      </c>
      <c r="E476" s="64" t="s">
        <v>865</v>
      </c>
      <c r="F476" s="67"/>
      <c r="G476" s="66"/>
    </row>
    <row r="477" spans="1:7">
      <c r="A477" s="70"/>
      <c r="B477" s="69"/>
      <c r="C477" s="68"/>
      <c r="D477" s="68" t="s">
        <v>864</v>
      </c>
      <c r="E477" s="64" t="s">
        <v>863</v>
      </c>
      <c r="F477" s="67"/>
      <c r="G477" s="66"/>
    </row>
    <row r="478" spans="1:7">
      <c r="A478" s="70"/>
      <c r="B478" s="69"/>
      <c r="C478" s="68"/>
      <c r="D478" s="68" t="s">
        <v>862</v>
      </c>
      <c r="E478" s="64" t="s">
        <v>861</v>
      </c>
      <c r="F478" s="67"/>
      <c r="G478" s="66"/>
    </row>
    <row r="479" spans="1:7" ht="30">
      <c r="A479" s="70" t="s">
        <v>860</v>
      </c>
      <c r="B479" s="77">
        <f>B469+1</f>
        <v>41</v>
      </c>
      <c r="C479" s="76"/>
      <c r="D479" s="76"/>
      <c r="E479" s="75" t="s">
        <v>859</v>
      </c>
      <c r="F479" s="525" t="str">
        <f>"昨年12月就業者(Q"&amp;$B$231&amp;"=1-6)"</f>
        <v>昨年12月就業者(Q17=1-6)</v>
      </c>
      <c r="G479" s="526"/>
    </row>
    <row r="480" spans="1:7">
      <c r="A480" s="70"/>
      <c r="B480" s="131"/>
      <c r="C480" s="130"/>
      <c r="D480" s="130"/>
      <c r="E480" s="71" t="s">
        <v>858</v>
      </c>
      <c r="F480" s="74"/>
      <c r="G480" s="73"/>
    </row>
    <row r="481" spans="1:7">
      <c r="A481" s="70"/>
      <c r="B481" s="69"/>
      <c r="C481" s="68"/>
      <c r="D481" s="68" t="s">
        <v>857</v>
      </c>
      <c r="E481" s="64" t="s">
        <v>856</v>
      </c>
      <c r="F481" s="67"/>
      <c r="G481" s="66"/>
    </row>
    <row r="482" spans="1:7">
      <c r="A482" s="70"/>
      <c r="B482" s="69"/>
      <c r="C482" s="68"/>
      <c r="D482" s="68" t="s">
        <v>419</v>
      </c>
      <c r="E482" s="64" t="s">
        <v>855</v>
      </c>
      <c r="F482" s="67"/>
      <c r="G482" s="66"/>
    </row>
    <row r="483" spans="1:7">
      <c r="A483" s="70"/>
      <c r="B483" s="69"/>
      <c r="C483" s="68"/>
      <c r="D483" s="68" t="s">
        <v>748</v>
      </c>
      <c r="E483" s="64" t="s">
        <v>854</v>
      </c>
      <c r="F483" s="67"/>
      <c r="G483" s="66"/>
    </row>
    <row r="484" spans="1:7">
      <c r="A484" s="70"/>
      <c r="B484" s="69"/>
      <c r="C484" s="68"/>
      <c r="D484" s="68" t="s">
        <v>786</v>
      </c>
      <c r="E484" s="64" t="s">
        <v>853</v>
      </c>
      <c r="F484" s="67"/>
      <c r="G484" s="66"/>
    </row>
    <row r="485" spans="1:7">
      <c r="A485" s="70"/>
      <c r="B485" s="69"/>
      <c r="C485" s="68"/>
      <c r="D485" s="68" t="s">
        <v>767</v>
      </c>
      <c r="E485" s="64" t="s">
        <v>852</v>
      </c>
      <c r="F485" s="67"/>
      <c r="G485" s="66"/>
    </row>
    <row r="486" spans="1:7">
      <c r="A486" s="70"/>
      <c r="B486" s="69"/>
      <c r="C486" s="68"/>
      <c r="D486" s="68" t="s">
        <v>782</v>
      </c>
      <c r="E486" s="64" t="s">
        <v>851</v>
      </c>
      <c r="F486" s="67"/>
      <c r="G486" s="66"/>
    </row>
    <row r="487" spans="1:7">
      <c r="A487" s="70"/>
      <c r="B487" s="69"/>
      <c r="C487" s="68"/>
      <c r="D487" s="68" t="s">
        <v>427</v>
      </c>
      <c r="E487" s="64" t="s">
        <v>430</v>
      </c>
      <c r="F487" s="67"/>
      <c r="G487" s="66"/>
    </row>
    <row r="488" spans="1:7">
      <c r="A488" s="70"/>
      <c r="B488" s="69"/>
      <c r="C488" s="68"/>
      <c r="D488" s="68" t="s">
        <v>425</v>
      </c>
      <c r="E488" s="64" t="s">
        <v>850</v>
      </c>
      <c r="F488" s="67"/>
      <c r="G488" s="66"/>
    </row>
    <row r="489" spans="1:7" ht="30">
      <c r="A489" s="70" t="s">
        <v>839</v>
      </c>
      <c r="B489" s="77" t="str">
        <f>"Q"&amp;(B479+1)&amp;"-1"</f>
        <v>Q42-1</v>
      </c>
      <c r="C489" s="76"/>
      <c r="D489" s="76"/>
      <c r="E489" s="75" t="s">
        <v>838</v>
      </c>
      <c r="F489" s="525" t="str">
        <f>"昨年12月就業者(Q"&amp;$B$231&amp;"=1-6)"</f>
        <v>昨年12月就業者(Q17=1-6)</v>
      </c>
      <c r="G489" s="526"/>
    </row>
    <row r="490" spans="1:7" ht="30">
      <c r="A490" s="70"/>
      <c r="B490" s="69"/>
      <c r="C490" s="68"/>
      <c r="D490" s="130"/>
      <c r="E490" s="72" t="s">
        <v>849</v>
      </c>
      <c r="F490" s="74"/>
      <c r="G490" s="73"/>
    </row>
    <row r="491" spans="1:7">
      <c r="A491" s="70"/>
      <c r="B491" s="69"/>
      <c r="C491" s="68"/>
      <c r="D491" s="68"/>
      <c r="E491" s="79" t="s">
        <v>848</v>
      </c>
      <c r="F491" s="67"/>
      <c r="G491" s="66"/>
    </row>
    <row r="492" spans="1:7">
      <c r="A492" s="70"/>
      <c r="B492" s="69"/>
      <c r="C492" s="68"/>
      <c r="D492" s="68" t="s">
        <v>170</v>
      </c>
      <c r="E492" s="64" t="s">
        <v>835</v>
      </c>
      <c r="F492" s="120"/>
      <c r="G492" s="119"/>
    </row>
    <row r="493" spans="1:7">
      <c r="A493" s="70"/>
      <c r="B493" s="69"/>
      <c r="C493" s="68"/>
      <c r="D493" s="68" t="s">
        <v>168</v>
      </c>
      <c r="E493" s="64" t="s">
        <v>834</v>
      </c>
      <c r="F493" s="120"/>
      <c r="G493" s="119"/>
    </row>
    <row r="494" spans="1:7" ht="30">
      <c r="A494" s="70" t="s">
        <v>839</v>
      </c>
      <c r="B494" s="77" t="str">
        <f>"Q"&amp;(B479+1)&amp;"-2"</f>
        <v>Q42-2</v>
      </c>
      <c r="C494" s="76"/>
      <c r="D494" s="76"/>
      <c r="E494" s="75" t="s">
        <v>843</v>
      </c>
      <c r="F494" s="525" t="str">
        <f>"昨年12月就業者(Q"&amp;$B$231&amp;"=1-6)"</f>
        <v>昨年12月就業者(Q17=1-6)</v>
      </c>
      <c r="G494" s="526"/>
    </row>
    <row r="495" spans="1:7" ht="45">
      <c r="A495" s="70"/>
      <c r="B495" s="69"/>
      <c r="C495" s="68"/>
      <c r="D495" s="130"/>
      <c r="E495" s="72" t="s">
        <v>847</v>
      </c>
      <c r="F495" s="74"/>
      <c r="G495" s="73"/>
    </row>
    <row r="496" spans="1:7">
      <c r="A496" s="70"/>
      <c r="B496" s="69"/>
      <c r="C496" s="68"/>
      <c r="D496" s="68"/>
      <c r="E496" s="79" t="s">
        <v>846</v>
      </c>
      <c r="F496" s="67"/>
      <c r="G496" s="66"/>
    </row>
    <row r="497" spans="1:7">
      <c r="A497" s="70"/>
      <c r="B497" s="69"/>
      <c r="C497" s="68"/>
      <c r="D497" s="68" t="s">
        <v>170</v>
      </c>
      <c r="E497" s="64" t="s">
        <v>835</v>
      </c>
      <c r="F497" s="120"/>
      <c r="G497" s="119"/>
    </row>
    <row r="498" spans="1:7">
      <c r="A498" s="70"/>
      <c r="B498" s="69"/>
      <c r="C498" s="68"/>
      <c r="D498" s="68" t="s">
        <v>168</v>
      </c>
      <c r="E498" s="64" t="s">
        <v>834</v>
      </c>
      <c r="F498" s="120"/>
      <c r="G498" s="119"/>
    </row>
    <row r="499" spans="1:7" ht="30">
      <c r="A499" s="70" t="s">
        <v>839</v>
      </c>
      <c r="B499" s="77" t="str">
        <f>"Q"&amp;(B479+1)&amp;"-3"</f>
        <v>Q42-3</v>
      </c>
      <c r="C499" s="76"/>
      <c r="D499" s="76"/>
      <c r="E499" s="75" t="s">
        <v>843</v>
      </c>
      <c r="F499" s="525" t="str">
        <f>"昨年12月就業者(Q"&amp;$B$231&amp;"=1-6)"</f>
        <v>昨年12月就業者(Q17=1-6)</v>
      </c>
      <c r="G499" s="526"/>
    </row>
    <row r="500" spans="1:7" ht="45">
      <c r="A500" s="70"/>
      <c r="B500" s="69"/>
      <c r="C500" s="68"/>
      <c r="D500" s="130"/>
      <c r="E500" s="72" t="s">
        <v>845</v>
      </c>
      <c r="F500" s="74"/>
      <c r="G500" s="73"/>
    </row>
    <row r="501" spans="1:7" ht="60">
      <c r="A501" s="70"/>
      <c r="B501" s="69"/>
      <c r="C501" s="68"/>
      <c r="D501" s="68"/>
      <c r="E501" s="79" t="s">
        <v>844</v>
      </c>
      <c r="F501" s="67"/>
      <c r="G501" s="66"/>
    </row>
    <row r="502" spans="1:7">
      <c r="A502" s="70"/>
      <c r="B502" s="69"/>
      <c r="C502" s="68"/>
      <c r="D502" s="68" t="s">
        <v>170</v>
      </c>
      <c r="E502" s="64" t="s">
        <v>835</v>
      </c>
      <c r="F502" s="120"/>
      <c r="G502" s="119"/>
    </row>
    <row r="503" spans="1:7" ht="30">
      <c r="A503" s="70"/>
      <c r="B503" s="69"/>
      <c r="C503" s="68"/>
      <c r="D503" s="68" t="s">
        <v>168</v>
      </c>
      <c r="E503" s="64" t="s">
        <v>840</v>
      </c>
      <c r="F503" s="120"/>
      <c r="G503" s="119"/>
    </row>
    <row r="504" spans="1:7" ht="30">
      <c r="A504" s="70" t="s">
        <v>839</v>
      </c>
      <c r="B504" s="77" t="str">
        <f>"Q"&amp;(B479+1)&amp;"-4"</f>
        <v>Q42-4</v>
      </c>
      <c r="C504" s="76"/>
      <c r="D504" s="76"/>
      <c r="E504" s="75" t="s">
        <v>843</v>
      </c>
      <c r="F504" s="525" t="str">
        <f>"昨年12月就業者(Q"&amp;$B$231&amp;"=1-6)"</f>
        <v>昨年12月就業者(Q17=1-6)</v>
      </c>
      <c r="G504" s="526"/>
    </row>
    <row r="505" spans="1:7" ht="45">
      <c r="A505" s="70"/>
      <c r="B505" s="69"/>
      <c r="C505" s="68"/>
      <c r="D505" s="130"/>
      <c r="E505" s="72" t="s">
        <v>842</v>
      </c>
      <c r="F505" s="74"/>
      <c r="G505" s="73"/>
    </row>
    <row r="506" spans="1:7" ht="45">
      <c r="A506" s="70"/>
      <c r="B506" s="69"/>
      <c r="C506" s="68"/>
      <c r="D506" s="68"/>
      <c r="E506" s="79" t="s">
        <v>841</v>
      </c>
      <c r="F506" s="67"/>
      <c r="G506" s="66"/>
    </row>
    <row r="507" spans="1:7">
      <c r="A507" s="70"/>
      <c r="B507" s="69"/>
      <c r="C507" s="68"/>
      <c r="D507" s="68" t="s">
        <v>170</v>
      </c>
      <c r="E507" s="64" t="s">
        <v>835</v>
      </c>
      <c r="F507" s="120"/>
      <c r="G507" s="119"/>
    </row>
    <row r="508" spans="1:7" ht="30">
      <c r="A508" s="70"/>
      <c r="B508" s="69"/>
      <c r="C508" s="68"/>
      <c r="D508" s="68" t="s">
        <v>168</v>
      </c>
      <c r="E508" s="64" t="s">
        <v>840</v>
      </c>
      <c r="F508" s="120"/>
      <c r="G508" s="119"/>
    </row>
    <row r="509" spans="1:7" ht="30">
      <c r="A509" s="70" t="s">
        <v>839</v>
      </c>
      <c r="B509" s="77" t="str">
        <f>"Q"&amp;(B479+1)&amp;"-5"</f>
        <v>Q42-5</v>
      </c>
      <c r="C509" s="76"/>
      <c r="D509" s="76"/>
      <c r="E509" s="75" t="s">
        <v>838</v>
      </c>
      <c r="F509" s="525" t="str">
        <f>"昨年12月就業者(Q"&amp;$B$231&amp;"=1-6)"</f>
        <v>昨年12月就業者(Q17=1-6)</v>
      </c>
      <c r="G509" s="526"/>
    </row>
    <row r="510" spans="1:7" ht="45">
      <c r="A510" s="70"/>
      <c r="B510" s="69"/>
      <c r="C510" s="68"/>
      <c r="D510" s="130"/>
      <c r="E510" s="72" t="s">
        <v>837</v>
      </c>
      <c r="F510" s="74"/>
      <c r="G510" s="73"/>
    </row>
    <row r="511" spans="1:7">
      <c r="A511" s="70"/>
      <c r="B511" s="69"/>
      <c r="C511" s="68"/>
      <c r="D511" s="68"/>
      <c r="E511" s="79" t="s">
        <v>836</v>
      </c>
      <c r="F511" s="67"/>
      <c r="G511" s="66"/>
    </row>
    <row r="512" spans="1:7">
      <c r="A512" s="70"/>
      <c r="B512" s="69"/>
      <c r="C512" s="68"/>
      <c r="D512" s="68" t="s">
        <v>170</v>
      </c>
      <c r="E512" s="64" t="s">
        <v>835</v>
      </c>
      <c r="F512" s="120"/>
      <c r="G512" s="119"/>
    </row>
    <row r="513" spans="1:7">
      <c r="A513" s="70"/>
      <c r="B513" s="69"/>
      <c r="C513" s="68"/>
      <c r="D513" s="68" t="s">
        <v>168</v>
      </c>
      <c r="E513" s="64" t="s">
        <v>834</v>
      </c>
      <c r="F513" s="120"/>
      <c r="G513" s="119"/>
    </row>
    <row r="514" spans="1:7" ht="45">
      <c r="A514" s="70" t="s">
        <v>827</v>
      </c>
      <c r="B514" s="77">
        <f>B479+2</f>
        <v>43</v>
      </c>
      <c r="C514" s="76"/>
      <c r="D514" s="76"/>
      <c r="E514" s="75" t="s">
        <v>833</v>
      </c>
      <c r="F514" s="525" t="str">
        <f>"昨年12月就業者(Q"&amp;$B$231&amp;"=1-6)"</f>
        <v>昨年12月就業者(Q17=1-6)</v>
      </c>
      <c r="G514" s="526"/>
    </row>
    <row r="515" spans="1:7">
      <c r="A515" s="70"/>
      <c r="B515" s="131"/>
      <c r="C515" s="130"/>
      <c r="D515" s="130"/>
      <c r="E515" s="72" t="s">
        <v>332</v>
      </c>
      <c r="F515" s="74"/>
      <c r="G515" s="73"/>
    </row>
    <row r="516" spans="1:7" ht="69.95" customHeight="1">
      <c r="A516" s="70"/>
      <c r="B516" s="131"/>
      <c r="C516" s="130"/>
      <c r="D516" s="130"/>
      <c r="E516" s="71" t="s">
        <v>832</v>
      </c>
      <c r="F516" s="74"/>
      <c r="G516" s="73"/>
    </row>
    <row r="517" spans="1:7">
      <c r="A517" s="70"/>
      <c r="B517" s="69"/>
      <c r="C517" s="68"/>
      <c r="D517" s="68" t="s">
        <v>170</v>
      </c>
      <c r="E517" s="64" t="s">
        <v>831</v>
      </c>
      <c r="F517" s="67"/>
      <c r="G517" s="66"/>
    </row>
    <row r="518" spans="1:7">
      <c r="A518" s="70"/>
      <c r="B518" s="69"/>
      <c r="C518" s="68"/>
      <c r="D518" s="68" t="s">
        <v>168</v>
      </c>
      <c r="E518" s="64" t="s">
        <v>830</v>
      </c>
      <c r="F518" s="67"/>
      <c r="G518" s="66"/>
    </row>
    <row r="519" spans="1:7">
      <c r="A519" s="70"/>
      <c r="B519" s="69"/>
      <c r="C519" s="68"/>
      <c r="D519" s="68" t="s">
        <v>166</v>
      </c>
      <c r="E519" s="64" t="s">
        <v>829</v>
      </c>
      <c r="F519" s="67"/>
      <c r="G519" s="66"/>
    </row>
    <row r="520" spans="1:7">
      <c r="A520" s="70"/>
      <c r="B520" s="69"/>
      <c r="C520" s="68"/>
      <c r="D520" s="68"/>
      <c r="E520" s="64" t="s">
        <v>828</v>
      </c>
      <c r="F520" s="67"/>
      <c r="G520" s="66"/>
    </row>
    <row r="521" spans="1:7" ht="44.25" customHeight="1">
      <c r="A521" s="70" t="s">
        <v>827</v>
      </c>
      <c r="B521" s="77">
        <f>B514+1</f>
        <v>44</v>
      </c>
      <c r="C521" s="76"/>
      <c r="D521" s="76"/>
      <c r="E521" s="75" t="s">
        <v>826</v>
      </c>
      <c r="F521" s="525" t="str">
        <f>"昨年12月就業者(Q"&amp;$B$231&amp;"=1-6)"</f>
        <v>昨年12月就業者(Q17=1-6)</v>
      </c>
      <c r="G521" s="526"/>
    </row>
    <row r="522" spans="1:7">
      <c r="A522" s="70"/>
      <c r="B522" s="131"/>
      <c r="C522" s="130"/>
      <c r="D522" s="130"/>
      <c r="E522" s="71" t="s">
        <v>825</v>
      </c>
      <c r="F522" s="74"/>
      <c r="G522" s="73"/>
    </row>
    <row r="523" spans="1:7">
      <c r="A523" s="70"/>
      <c r="B523" s="131"/>
      <c r="C523" s="130"/>
      <c r="D523" s="130"/>
      <c r="E523" s="71" t="s">
        <v>824</v>
      </c>
      <c r="F523" s="74"/>
      <c r="G523" s="73"/>
    </row>
    <row r="524" spans="1:7">
      <c r="A524" s="70"/>
      <c r="B524" s="69"/>
      <c r="C524" s="68"/>
      <c r="D524" s="68"/>
      <c r="E524" s="64" t="s">
        <v>823</v>
      </c>
      <c r="F524" s="67"/>
      <c r="G524" s="66"/>
    </row>
    <row r="525" spans="1:7" ht="129.94999999999999" customHeight="1">
      <c r="A525" s="70"/>
      <c r="B525" s="84"/>
      <c r="C525" s="83"/>
      <c r="D525" s="83"/>
      <c r="E525" s="82" t="s">
        <v>822</v>
      </c>
      <c r="F525" s="93"/>
      <c r="G525" s="92"/>
    </row>
    <row r="526" spans="1:7" ht="79.5" customHeight="1">
      <c r="A526" s="70" t="s">
        <v>175</v>
      </c>
      <c r="B526" s="77">
        <f>B521+1</f>
        <v>45</v>
      </c>
      <c r="C526" s="76"/>
      <c r="D526" s="76"/>
      <c r="E526" s="75" t="s">
        <v>821</v>
      </c>
      <c r="F526" s="525" t="str">
        <f>"昨年12月就業者(Q"&amp;$B$231&amp;"=1-6)"</f>
        <v>昨年12月就業者(Q17=1-6)</v>
      </c>
      <c r="G526" s="526"/>
    </row>
    <row r="527" spans="1:7">
      <c r="A527" s="70"/>
      <c r="B527" s="131"/>
      <c r="C527" s="130"/>
      <c r="D527" s="130"/>
      <c r="E527" s="71" t="s">
        <v>174</v>
      </c>
      <c r="F527" s="74"/>
      <c r="G527" s="73"/>
    </row>
    <row r="528" spans="1:7">
      <c r="A528" s="70"/>
      <c r="B528" s="69"/>
      <c r="C528" s="68"/>
      <c r="D528" s="68" t="s">
        <v>170</v>
      </c>
      <c r="E528" s="64" t="s">
        <v>820</v>
      </c>
      <c r="F528" s="67"/>
      <c r="G528" s="66"/>
    </row>
    <row r="529" spans="1:7">
      <c r="A529" s="70"/>
      <c r="B529" s="69"/>
      <c r="C529" s="68"/>
      <c r="D529" s="68" t="s">
        <v>168</v>
      </c>
      <c r="E529" s="64" t="s">
        <v>819</v>
      </c>
      <c r="F529" s="67"/>
      <c r="G529" s="66"/>
    </row>
    <row r="530" spans="1:7">
      <c r="A530" s="70"/>
      <c r="B530" s="69"/>
      <c r="C530" s="68"/>
      <c r="D530" s="68" t="s">
        <v>166</v>
      </c>
      <c r="E530" s="64" t="s">
        <v>818</v>
      </c>
      <c r="F530" s="67"/>
      <c r="G530" s="66"/>
    </row>
    <row r="531" spans="1:7">
      <c r="A531" s="70"/>
      <c r="B531" s="69"/>
      <c r="C531" s="68"/>
      <c r="D531" s="68" t="s">
        <v>164</v>
      </c>
      <c r="E531" s="64" t="s">
        <v>268</v>
      </c>
      <c r="F531" s="67"/>
      <c r="G531" s="66"/>
    </row>
    <row r="532" spans="1:7" ht="45">
      <c r="A532" s="70" t="s">
        <v>175</v>
      </c>
      <c r="B532" s="77">
        <f>B526+1</f>
        <v>46</v>
      </c>
      <c r="C532" s="76"/>
      <c r="D532" s="76"/>
      <c r="E532" s="75" t="s">
        <v>817</v>
      </c>
      <c r="F532" s="525" t="s">
        <v>816</v>
      </c>
      <c r="G532" s="526"/>
    </row>
    <row r="533" spans="1:7">
      <c r="A533" s="70"/>
      <c r="B533" s="69"/>
      <c r="C533" s="68"/>
      <c r="D533" s="68"/>
      <c r="E533" s="71" t="s">
        <v>174</v>
      </c>
      <c r="F533" s="74"/>
      <c r="G533" s="73"/>
    </row>
    <row r="534" spans="1:7" ht="30">
      <c r="A534" s="70"/>
      <c r="B534" s="69"/>
      <c r="C534" s="68"/>
      <c r="D534" s="68"/>
      <c r="E534" s="71" t="s">
        <v>815</v>
      </c>
      <c r="F534" s="74"/>
      <c r="G534" s="73"/>
    </row>
    <row r="535" spans="1:7">
      <c r="A535" s="70"/>
      <c r="B535" s="69"/>
      <c r="C535" s="68"/>
      <c r="D535" s="124" t="s">
        <v>170</v>
      </c>
      <c r="E535" s="64" t="s">
        <v>814</v>
      </c>
      <c r="F535" s="523" t="str">
        <f>"Q"&amp;B65&amp;"=9-15"</f>
        <v>Q5=9-15</v>
      </c>
      <c r="G535" s="524"/>
    </row>
    <row r="536" spans="1:7" s="125" customFormat="1">
      <c r="A536" s="70"/>
      <c r="B536" s="129"/>
      <c r="C536" s="124"/>
      <c r="D536" s="68" t="s">
        <v>168</v>
      </c>
      <c r="E536" s="126" t="s">
        <v>813</v>
      </c>
      <c r="F536" s="128"/>
      <c r="G536" s="127"/>
    </row>
    <row r="537" spans="1:7">
      <c r="A537" s="70"/>
      <c r="B537" s="69"/>
      <c r="C537" s="68"/>
      <c r="D537" s="124" t="s">
        <v>257</v>
      </c>
      <c r="E537" s="64" t="s">
        <v>274</v>
      </c>
      <c r="F537" s="67"/>
      <c r="G537" s="66"/>
    </row>
    <row r="538" spans="1:7">
      <c r="A538" s="70"/>
      <c r="B538" s="69"/>
      <c r="C538" s="68"/>
      <c r="D538" s="68" t="s">
        <v>255</v>
      </c>
      <c r="E538" s="64" t="s">
        <v>272</v>
      </c>
      <c r="F538" s="67"/>
      <c r="G538" s="66"/>
    </row>
    <row r="539" spans="1:7">
      <c r="A539" s="70"/>
      <c r="B539" s="69"/>
      <c r="C539" s="68"/>
      <c r="D539" s="124" t="s">
        <v>253</v>
      </c>
      <c r="E539" s="64" t="s">
        <v>812</v>
      </c>
      <c r="F539" s="67"/>
      <c r="G539" s="66"/>
    </row>
    <row r="540" spans="1:7">
      <c r="A540" s="70"/>
      <c r="B540" s="69"/>
      <c r="C540" s="68"/>
      <c r="D540" s="68" t="s">
        <v>251</v>
      </c>
      <c r="E540" s="64" t="s">
        <v>811</v>
      </c>
      <c r="F540" s="67"/>
      <c r="G540" s="66"/>
    </row>
    <row r="541" spans="1:7">
      <c r="A541" s="70"/>
      <c r="B541" s="69"/>
      <c r="C541" s="68"/>
      <c r="D541" s="124" t="s">
        <v>249</v>
      </c>
      <c r="E541" s="64" t="s">
        <v>810</v>
      </c>
      <c r="F541" s="67"/>
      <c r="G541" s="66"/>
    </row>
    <row r="542" spans="1:7">
      <c r="A542" s="70"/>
      <c r="B542" s="69"/>
      <c r="C542" s="68"/>
      <c r="D542" s="68" t="s">
        <v>157</v>
      </c>
      <c r="E542" s="64" t="s">
        <v>809</v>
      </c>
      <c r="F542" s="67"/>
      <c r="G542" s="66"/>
    </row>
    <row r="543" spans="1:7">
      <c r="A543" s="70"/>
      <c r="B543" s="69"/>
      <c r="C543" s="68"/>
      <c r="D543" s="124" t="s">
        <v>155</v>
      </c>
      <c r="E543" s="64" t="s">
        <v>808</v>
      </c>
      <c r="F543" s="67"/>
      <c r="G543" s="66"/>
    </row>
    <row r="544" spans="1:7" ht="24.75">
      <c r="A544" s="56" t="s">
        <v>807</v>
      </c>
      <c r="B544" s="55"/>
      <c r="C544" s="54"/>
      <c r="D544" s="54"/>
      <c r="E544" s="51"/>
      <c r="F544" s="53"/>
      <c r="G544" s="52"/>
    </row>
    <row r="545" spans="1:7">
      <c r="A545" s="70"/>
      <c r="B545" s="84"/>
      <c r="C545" s="83"/>
      <c r="D545" s="83"/>
      <c r="E545" s="82" t="s">
        <v>806</v>
      </c>
      <c r="F545" s="93"/>
      <c r="G545" s="92"/>
    </row>
    <row r="546" spans="1:7">
      <c r="A546" s="70"/>
      <c r="B546" s="84"/>
      <c r="C546" s="83"/>
      <c r="D546" s="83"/>
      <c r="E546" s="82" t="s">
        <v>805</v>
      </c>
      <c r="F546" s="93"/>
      <c r="G546" s="92"/>
    </row>
    <row r="547" spans="1:7">
      <c r="A547" s="70" t="s">
        <v>797</v>
      </c>
      <c r="B547" s="77">
        <f>B532+1</f>
        <v>47</v>
      </c>
      <c r="C547" s="76"/>
      <c r="D547" s="76"/>
      <c r="E547" s="75" t="s">
        <v>804</v>
      </c>
      <c r="F547" s="525" t="s">
        <v>803</v>
      </c>
      <c r="G547" s="526"/>
    </row>
    <row r="548" spans="1:7">
      <c r="A548" s="70"/>
      <c r="B548" s="69"/>
      <c r="C548" s="68"/>
      <c r="D548" s="68"/>
      <c r="E548" s="72" t="s">
        <v>174</v>
      </c>
      <c r="F548" s="74"/>
      <c r="G548" s="73"/>
    </row>
    <row r="549" spans="1:7">
      <c r="A549" s="70"/>
      <c r="B549" s="69"/>
      <c r="C549" s="68"/>
      <c r="D549" s="68" t="s">
        <v>305</v>
      </c>
      <c r="E549" s="64" t="s">
        <v>802</v>
      </c>
      <c r="F549" s="67"/>
      <c r="G549" s="66"/>
    </row>
    <row r="550" spans="1:7">
      <c r="A550" s="70"/>
      <c r="B550" s="69"/>
      <c r="C550" s="68"/>
      <c r="D550" s="68" t="s">
        <v>419</v>
      </c>
      <c r="E550" s="64" t="s">
        <v>801</v>
      </c>
      <c r="F550" s="67"/>
      <c r="G550" s="66"/>
    </row>
    <row r="551" spans="1:7">
      <c r="A551" s="70"/>
      <c r="B551" s="69"/>
      <c r="C551" s="68"/>
      <c r="D551" s="68" t="s">
        <v>748</v>
      </c>
      <c r="E551" s="64" t="s">
        <v>800</v>
      </c>
      <c r="F551" s="67"/>
      <c r="G551" s="66"/>
    </row>
    <row r="552" spans="1:7">
      <c r="A552" s="70"/>
      <c r="B552" s="69"/>
      <c r="C552" s="68"/>
      <c r="D552" s="68" t="s">
        <v>786</v>
      </c>
      <c r="E552" s="64" t="s">
        <v>799</v>
      </c>
      <c r="F552" s="67"/>
      <c r="G552" s="66"/>
    </row>
    <row r="553" spans="1:7">
      <c r="A553" s="70"/>
      <c r="B553" s="69"/>
      <c r="C553" s="68"/>
      <c r="D553" s="68" t="s">
        <v>767</v>
      </c>
      <c r="E553" s="64" t="s">
        <v>798</v>
      </c>
      <c r="F553" s="67"/>
      <c r="G553" s="66"/>
    </row>
    <row r="554" spans="1:7" ht="30">
      <c r="A554" s="70" t="s">
        <v>797</v>
      </c>
      <c r="B554" s="77">
        <f>B547+1</f>
        <v>48</v>
      </c>
      <c r="C554" s="76"/>
      <c r="D554" s="76"/>
      <c r="E554" s="75" t="s">
        <v>796</v>
      </c>
      <c r="F554" s="525" t="s">
        <v>751</v>
      </c>
      <c r="G554" s="526"/>
    </row>
    <row r="555" spans="1:7">
      <c r="A555" s="70"/>
      <c r="B555" s="69"/>
      <c r="C555" s="68"/>
      <c r="D555" s="68"/>
      <c r="E555" s="71" t="s">
        <v>174</v>
      </c>
      <c r="F555" s="74"/>
      <c r="G555" s="73"/>
    </row>
    <row r="556" spans="1:7">
      <c r="A556" s="70"/>
      <c r="B556" s="69"/>
      <c r="C556" s="68"/>
      <c r="D556" s="68" t="s">
        <v>305</v>
      </c>
      <c r="E556" s="64" t="s">
        <v>795</v>
      </c>
      <c r="F556" s="67"/>
      <c r="G556" s="66"/>
    </row>
    <row r="557" spans="1:7">
      <c r="A557" s="70"/>
      <c r="B557" s="69"/>
      <c r="C557" s="68"/>
      <c r="D557" s="68" t="s">
        <v>419</v>
      </c>
      <c r="E557" s="64" t="s">
        <v>794</v>
      </c>
      <c r="F557" s="67"/>
      <c r="G557" s="66"/>
    </row>
    <row r="558" spans="1:7">
      <c r="A558" s="70"/>
      <c r="B558" s="69"/>
      <c r="C558" s="68"/>
      <c r="D558" s="68" t="s">
        <v>257</v>
      </c>
      <c r="E558" s="64" t="s">
        <v>793</v>
      </c>
      <c r="F558" s="67"/>
      <c r="G558" s="66"/>
    </row>
    <row r="559" spans="1:7">
      <c r="A559" s="70"/>
      <c r="B559" s="69"/>
      <c r="C559" s="68"/>
      <c r="D559" s="68" t="s">
        <v>255</v>
      </c>
      <c r="E559" s="64" t="s">
        <v>792</v>
      </c>
      <c r="F559" s="67"/>
      <c r="G559" s="66"/>
    </row>
    <row r="560" spans="1:7">
      <c r="A560" s="70"/>
      <c r="B560" s="69"/>
      <c r="C560" s="68"/>
      <c r="D560" s="68" t="s">
        <v>253</v>
      </c>
      <c r="E560" s="64" t="s">
        <v>791</v>
      </c>
      <c r="F560" s="67"/>
      <c r="G560" s="66"/>
    </row>
    <row r="561" spans="1:7" ht="30">
      <c r="A561" s="70" t="s">
        <v>309</v>
      </c>
      <c r="B561" s="77">
        <f>B554+1</f>
        <v>49</v>
      </c>
      <c r="C561" s="76"/>
      <c r="D561" s="76"/>
      <c r="E561" s="91" t="s">
        <v>766</v>
      </c>
      <c r="F561" s="525" t="s">
        <v>751</v>
      </c>
      <c r="G561" s="526"/>
    </row>
    <row r="562" spans="1:7">
      <c r="A562" s="70"/>
      <c r="B562" s="69"/>
      <c r="C562" s="68"/>
      <c r="D562" s="68"/>
      <c r="E562" s="72" t="s">
        <v>306</v>
      </c>
      <c r="F562" s="74"/>
      <c r="G562" s="73"/>
    </row>
    <row r="563" spans="1:7">
      <c r="A563" s="70"/>
      <c r="B563" s="69"/>
      <c r="C563" s="68"/>
      <c r="D563" s="68" t="s">
        <v>305</v>
      </c>
      <c r="E563" s="64" t="s">
        <v>790</v>
      </c>
      <c r="F563" s="523" t="s">
        <v>787</v>
      </c>
      <c r="G563" s="531"/>
    </row>
    <row r="564" spans="1:7">
      <c r="A564" s="70"/>
      <c r="B564" s="69"/>
      <c r="C564" s="68"/>
      <c r="D564" s="68" t="s">
        <v>419</v>
      </c>
      <c r="E564" s="64" t="s">
        <v>789</v>
      </c>
      <c r="F564" s="523" t="s">
        <v>784</v>
      </c>
      <c r="G564" s="531"/>
    </row>
    <row r="565" spans="1:7">
      <c r="A565" s="70"/>
      <c r="B565" s="69"/>
      <c r="C565" s="68"/>
      <c r="D565" s="68" t="s">
        <v>748</v>
      </c>
      <c r="E565" s="64" t="s">
        <v>788</v>
      </c>
      <c r="F565" s="523" t="s">
        <v>787</v>
      </c>
      <c r="G565" s="531"/>
    </row>
    <row r="566" spans="1:7">
      <c r="A566" s="70"/>
      <c r="B566" s="69"/>
      <c r="C566" s="68"/>
      <c r="D566" s="68" t="s">
        <v>786</v>
      </c>
      <c r="E566" s="64" t="s">
        <v>785</v>
      </c>
      <c r="F566" s="523" t="s">
        <v>784</v>
      </c>
      <c r="G566" s="531"/>
    </row>
    <row r="567" spans="1:7">
      <c r="A567" s="70"/>
      <c r="B567" s="69"/>
      <c r="C567" s="68"/>
      <c r="D567" s="68" t="s">
        <v>767</v>
      </c>
      <c r="E567" s="64" t="s">
        <v>783</v>
      </c>
      <c r="F567" s="67"/>
      <c r="G567" s="66"/>
    </row>
    <row r="568" spans="1:7">
      <c r="A568" s="70"/>
      <c r="B568" s="69"/>
      <c r="C568" s="68"/>
      <c r="D568" s="68" t="s">
        <v>782</v>
      </c>
      <c r="E568" s="64" t="s">
        <v>781</v>
      </c>
      <c r="F568" s="67"/>
      <c r="G568" s="66"/>
    </row>
    <row r="569" spans="1:7">
      <c r="A569" s="70"/>
      <c r="B569" s="69"/>
      <c r="C569" s="68"/>
      <c r="D569" s="68" t="s">
        <v>249</v>
      </c>
      <c r="E569" s="64" t="s">
        <v>780</v>
      </c>
      <c r="F569" s="67"/>
      <c r="G569" s="66"/>
    </row>
    <row r="570" spans="1:7">
      <c r="A570" s="70"/>
      <c r="B570" s="69"/>
      <c r="C570" s="68"/>
      <c r="D570" s="68" t="s">
        <v>157</v>
      </c>
      <c r="E570" s="64" t="s">
        <v>779</v>
      </c>
      <c r="F570" s="67"/>
      <c r="G570" s="66"/>
    </row>
    <row r="571" spans="1:7">
      <c r="A571" s="70"/>
      <c r="B571" s="69"/>
      <c r="C571" s="68"/>
      <c r="D571" s="68" t="s">
        <v>155</v>
      </c>
      <c r="E571" s="64" t="s">
        <v>778</v>
      </c>
      <c r="F571" s="67"/>
      <c r="G571" s="66"/>
    </row>
    <row r="572" spans="1:7">
      <c r="A572" s="70"/>
      <c r="B572" s="69"/>
      <c r="C572" s="68"/>
      <c r="D572" s="68" t="s">
        <v>153</v>
      </c>
      <c r="E572" s="64" t="s">
        <v>777</v>
      </c>
      <c r="F572" s="67"/>
      <c r="G572" s="66"/>
    </row>
    <row r="573" spans="1:7">
      <c r="A573" s="70"/>
      <c r="B573" s="69"/>
      <c r="C573" s="68"/>
      <c r="D573" s="68" t="s">
        <v>151</v>
      </c>
      <c r="E573" s="64" t="s">
        <v>776</v>
      </c>
      <c r="F573" s="67"/>
      <c r="G573" s="66"/>
    </row>
    <row r="574" spans="1:7">
      <c r="A574" s="70"/>
      <c r="B574" s="69"/>
      <c r="C574" s="68"/>
      <c r="D574" s="68" t="s">
        <v>149</v>
      </c>
      <c r="E574" s="64" t="s">
        <v>753</v>
      </c>
      <c r="F574" s="67"/>
      <c r="G574" s="66"/>
    </row>
    <row r="575" spans="1:7" ht="30">
      <c r="A575" s="70" t="s">
        <v>775</v>
      </c>
      <c r="B575" s="77">
        <f>B561+1</f>
        <v>50</v>
      </c>
      <c r="C575" s="76"/>
      <c r="D575" s="76"/>
      <c r="E575" s="91" t="s">
        <v>766</v>
      </c>
      <c r="F575" s="525" t="s">
        <v>322</v>
      </c>
      <c r="G575" s="526"/>
    </row>
    <row r="576" spans="1:7">
      <c r="A576" s="70"/>
      <c r="B576" s="69"/>
      <c r="C576" s="68"/>
      <c r="D576" s="68"/>
      <c r="E576" s="72" t="s">
        <v>774</v>
      </c>
      <c r="F576" s="74"/>
      <c r="G576" s="73"/>
    </row>
    <row r="577" spans="1:7">
      <c r="A577" s="70"/>
      <c r="B577" s="69"/>
      <c r="C577" s="68"/>
      <c r="D577" s="68" t="s">
        <v>320</v>
      </c>
      <c r="E577" s="64" t="s">
        <v>773</v>
      </c>
      <c r="F577" s="67"/>
      <c r="G577" s="66"/>
    </row>
    <row r="578" spans="1:7" ht="30" customHeight="1">
      <c r="A578" s="70"/>
      <c r="B578" s="69"/>
      <c r="C578" s="68"/>
      <c r="D578" s="68" t="s">
        <v>318</v>
      </c>
      <c r="E578" s="64" t="s">
        <v>772</v>
      </c>
      <c r="F578" s="67"/>
      <c r="G578" s="66"/>
    </row>
    <row r="579" spans="1:7" ht="30">
      <c r="A579" s="70"/>
      <c r="B579" s="69"/>
      <c r="C579" s="68"/>
      <c r="D579" s="68"/>
      <c r="E579" s="64" t="s">
        <v>771</v>
      </c>
      <c r="F579" s="121"/>
      <c r="G579" s="101"/>
    </row>
    <row r="580" spans="1:7">
      <c r="A580" s="70"/>
      <c r="B580" s="69"/>
      <c r="C580" s="68"/>
      <c r="D580" s="68" t="s">
        <v>257</v>
      </c>
      <c r="E580" s="64" t="s">
        <v>770</v>
      </c>
      <c r="F580" s="122"/>
      <c r="G580" s="80"/>
    </row>
    <row r="581" spans="1:7" ht="30" customHeight="1">
      <c r="A581" s="70"/>
      <c r="B581" s="69"/>
      <c r="C581" s="68"/>
      <c r="D581" s="68" t="s">
        <v>255</v>
      </c>
      <c r="E581" s="64" t="s">
        <v>769</v>
      </c>
      <c r="F581" s="122"/>
      <c r="G581" s="80"/>
    </row>
    <row r="582" spans="1:7" ht="30">
      <c r="A582" s="70"/>
      <c r="B582" s="69"/>
      <c r="C582" s="68"/>
      <c r="D582" s="68"/>
      <c r="E582" s="64" t="s">
        <v>768</v>
      </c>
      <c r="F582" s="121"/>
      <c r="G582" s="101"/>
    </row>
    <row r="583" spans="1:7">
      <c r="A583" s="70"/>
      <c r="B583" s="69"/>
      <c r="C583" s="68"/>
      <c r="D583" s="68" t="s">
        <v>767</v>
      </c>
      <c r="E583" s="64" t="s">
        <v>753</v>
      </c>
      <c r="F583" s="67"/>
      <c r="G583" s="66"/>
    </row>
    <row r="584" spans="1:7" ht="30">
      <c r="A584" s="70" t="s">
        <v>309</v>
      </c>
      <c r="B584" s="77">
        <f>B575+1</f>
        <v>51</v>
      </c>
      <c r="C584" s="76"/>
      <c r="D584" s="76"/>
      <c r="E584" s="91" t="s">
        <v>766</v>
      </c>
      <c r="F584" s="525" t="s">
        <v>751</v>
      </c>
      <c r="G584" s="526"/>
    </row>
    <row r="585" spans="1:7">
      <c r="A585" s="70"/>
      <c r="B585" s="69"/>
      <c r="C585" s="68"/>
      <c r="D585" s="68"/>
      <c r="E585" s="72" t="s">
        <v>306</v>
      </c>
      <c r="F585" s="74"/>
      <c r="G585" s="73"/>
    </row>
    <row r="586" spans="1:7">
      <c r="A586" s="70"/>
      <c r="B586" s="69"/>
      <c r="C586" s="68"/>
      <c r="D586" s="68" t="s">
        <v>305</v>
      </c>
      <c r="E586" s="63" t="s">
        <v>765</v>
      </c>
      <c r="F586" s="67"/>
      <c r="G586" s="66"/>
    </row>
    <row r="587" spans="1:7">
      <c r="A587" s="70"/>
      <c r="B587" s="69"/>
      <c r="C587" s="68"/>
      <c r="D587" s="68" t="s">
        <v>419</v>
      </c>
      <c r="E587" s="63" t="s">
        <v>764</v>
      </c>
      <c r="F587" s="67"/>
      <c r="G587" s="66"/>
    </row>
    <row r="588" spans="1:7">
      <c r="A588" s="70"/>
      <c r="B588" s="69"/>
      <c r="C588" s="68"/>
      <c r="D588" s="68" t="s">
        <v>257</v>
      </c>
      <c r="E588" s="63" t="s">
        <v>763</v>
      </c>
      <c r="F588" s="67"/>
      <c r="G588" s="66"/>
    </row>
    <row r="589" spans="1:7">
      <c r="A589" s="70"/>
      <c r="B589" s="69"/>
      <c r="C589" s="68"/>
      <c r="D589" s="68" t="s">
        <v>255</v>
      </c>
      <c r="E589" s="63" t="s">
        <v>762</v>
      </c>
      <c r="F589" s="67"/>
      <c r="G589" s="66"/>
    </row>
    <row r="590" spans="1:7">
      <c r="A590" s="70"/>
      <c r="B590" s="69"/>
      <c r="C590" s="68"/>
      <c r="D590" s="68" t="s">
        <v>253</v>
      </c>
      <c r="E590" s="64" t="s">
        <v>761</v>
      </c>
      <c r="F590" s="67"/>
      <c r="G590" s="66"/>
    </row>
    <row r="591" spans="1:7">
      <c r="A591" s="70"/>
      <c r="B591" s="69"/>
      <c r="C591" s="68"/>
      <c r="D591" s="68" t="s">
        <v>251</v>
      </c>
      <c r="E591" s="64" t="s">
        <v>760</v>
      </c>
      <c r="F591" s="67"/>
      <c r="G591" s="66"/>
    </row>
    <row r="592" spans="1:7">
      <c r="A592" s="70"/>
      <c r="B592" s="69"/>
      <c r="C592" s="68"/>
      <c r="D592" s="68" t="s">
        <v>249</v>
      </c>
      <c r="E592" s="64" t="s">
        <v>759</v>
      </c>
      <c r="F592" s="67"/>
      <c r="G592" s="66"/>
    </row>
    <row r="593" spans="1:7">
      <c r="A593" s="70"/>
      <c r="B593" s="69"/>
      <c r="C593" s="68"/>
      <c r="D593" s="68" t="s">
        <v>157</v>
      </c>
      <c r="E593" s="64" t="s">
        <v>758</v>
      </c>
      <c r="F593" s="67"/>
      <c r="G593" s="66"/>
    </row>
    <row r="594" spans="1:7">
      <c r="A594" s="70"/>
      <c r="B594" s="69"/>
      <c r="C594" s="68"/>
      <c r="D594" s="68" t="s">
        <v>155</v>
      </c>
      <c r="E594" s="64" t="s">
        <v>757</v>
      </c>
      <c r="F594" s="67"/>
      <c r="G594" s="66"/>
    </row>
    <row r="595" spans="1:7">
      <c r="A595" s="70"/>
      <c r="B595" s="69"/>
      <c r="C595" s="68"/>
      <c r="D595" s="68" t="s">
        <v>153</v>
      </c>
      <c r="E595" s="64" t="s">
        <v>756</v>
      </c>
      <c r="F595" s="67"/>
      <c r="G595" s="66"/>
    </row>
    <row r="596" spans="1:7">
      <c r="A596" s="70"/>
      <c r="B596" s="69"/>
      <c r="C596" s="68"/>
      <c r="D596" s="68" t="s">
        <v>151</v>
      </c>
      <c r="E596" s="64" t="s">
        <v>755</v>
      </c>
      <c r="F596" s="67"/>
      <c r="G596" s="66"/>
    </row>
    <row r="597" spans="1:7">
      <c r="A597" s="70"/>
      <c r="B597" s="69"/>
      <c r="C597" s="68"/>
      <c r="D597" s="68" t="s">
        <v>149</v>
      </c>
      <c r="E597" s="64" t="s">
        <v>754</v>
      </c>
      <c r="F597" s="67"/>
      <c r="G597" s="66"/>
    </row>
    <row r="598" spans="1:7">
      <c r="A598" s="70"/>
      <c r="B598" s="69"/>
      <c r="C598" s="68"/>
      <c r="D598" s="68" t="s">
        <v>147</v>
      </c>
      <c r="E598" s="64" t="s">
        <v>753</v>
      </c>
      <c r="F598" s="67"/>
      <c r="G598" s="66"/>
    </row>
    <row r="599" spans="1:7" ht="30">
      <c r="A599" s="70" t="s">
        <v>309</v>
      </c>
      <c r="B599" s="77">
        <f>B584+1</f>
        <v>52</v>
      </c>
      <c r="C599" s="76"/>
      <c r="D599" s="76"/>
      <c r="E599" s="75" t="s">
        <v>752</v>
      </c>
      <c r="F599" s="525" t="s">
        <v>751</v>
      </c>
      <c r="G599" s="526"/>
    </row>
    <row r="600" spans="1:7">
      <c r="A600" s="70"/>
      <c r="B600" s="69"/>
      <c r="C600" s="68"/>
      <c r="D600" s="68"/>
      <c r="E600" s="72" t="s">
        <v>306</v>
      </c>
      <c r="F600" s="74"/>
      <c r="G600" s="73"/>
    </row>
    <row r="601" spans="1:7">
      <c r="A601" s="70"/>
      <c r="B601" s="69"/>
      <c r="C601" s="68"/>
      <c r="D601" s="68" t="s">
        <v>305</v>
      </c>
      <c r="E601" s="64" t="s">
        <v>750</v>
      </c>
      <c r="F601" s="67"/>
      <c r="G601" s="66"/>
    </row>
    <row r="602" spans="1:7">
      <c r="A602" s="70"/>
      <c r="B602" s="69"/>
      <c r="C602" s="68"/>
      <c r="D602" s="68" t="s">
        <v>419</v>
      </c>
      <c r="E602" s="64" t="s">
        <v>749</v>
      </c>
      <c r="F602" s="67"/>
      <c r="G602" s="66"/>
    </row>
    <row r="603" spans="1:7">
      <c r="A603" s="70"/>
      <c r="B603" s="69"/>
      <c r="C603" s="68"/>
      <c r="D603" s="68" t="s">
        <v>748</v>
      </c>
      <c r="E603" s="64" t="s">
        <v>747</v>
      </c>
      <c r="F603" s="67"/>
      <c r="G603" s="66"/>
    </row>
    <row r="604" spans="1:7">
      <c r="A604" s="70"/>
      <c r="B604" s="69"/>
      <c r="C604" s="68"/>
      <c r="D604" s="68" t="s">
        <v>255</v>
      </c>
      <c r="E604" s="64" t="s">
        <v>746</v>
      </c>
      <c r="F604" s="67"/>
      <c r="G604" s="66"/>
    </row>
    <row r="605" spans="1:7">
      <c r="A605" s="70"/>
      <c r="B605" s="69"/>
      <c r="C605" s="68"/>
      <c r="D605" s="68" t="s">
        <v>253</v>
      </c>
      <c r="E605" s="64" t="s">
        <v>745</v>
      </c>
      <c r="F605" s="67"/>
      <c r="G605" s="66"/>
    </row>
    <row r="606" spans="1:7">
      <c r="A606" s="70"/>
      <c r="B606" s="69"/>
      <c r="C606" s="68"/>
      <c r="D606" s="68" t="s">
        <v>251</v>
      </c>
      <c r="E606" s="64" t="s">
        <v>744</v>
      </c>
      <c r="F606" s="67"/>
      <c r="G606" s="66"/>
    </row>
    <row r="607" spans="1:7">
      <c r="A607" s="70"/>
      <c r="B607" s="69"/>
      <c r="C607" s="68"/>
      <c r="D607" s="68" t="s">
        <v>249</v>
      </c>
      <c r="E607" s="64" t="s">
        <v>743</v>
      </c>
      <c r="F607" s="67"/>
      <c r="G607" s="66"/>
    </row>
    <row r="608" spans="1:7">
      <c r="A608" s="70"/>
      <c r="B608" s="69"/>
      <c r="C608" s="68"/>
      <c r="D608" s="68" t="s">
        <v>157</v>
      </c>
      <c r="E608" s="64" t="s">
        <v>742</v>
      </c>
      <c r="F608" s="67"/>
      <c r="G608" s="66"/>
    </row>
    <row r="609" spans="1:7" ht="97.5" customHeight="1">
      <c r="A609" s="70" t="s">
        <v>267</v>
      </c>
      <c r="B609" s="77">
        <f>B599+1</f>
        <v>53</v>
      </c>
      <c r="C609" s="76"/>
      <c r="D609" s="76"/>
      <c r="E609" s="91" t="s">
        <v>741</v>
      </c>
      <c r="F609" s="525" t="str">
        <f>"昨年1年間少しでも働いた人（休んでいた含む）("&amp;$B$187&amp;","&amp;$B$202&amp;","&amp;$B$217&amp;"いずれかの月=1-4 or Q"&amp;$B$231&amp;"=1-6)"</f>
        <v>昨年1年間少しでも働いた人（休んでいた含む）(Q16-1,Q16-2,Q16-3いずれかの月=1-4 or Q17=1-6)</v>
      </c>
      <c r="G609" s="526"/>
    </row>
    <row r="610" spans="1:7">
      <c r="A610" s="70"/>
      <c r="B610" s="69"/>
      <c r="C610" s="68"/>
      <c r="D610" s="68"/>
      <c r="E610" s="72" t="s">
        <v>676</v>
      </c>
      <c r="F610" s="74"/>
      <c r="G610" s="73"/>
    </row>
    <row r="611" spans="1:7">
      <c r="A611" s="70"/>
      <c r="B611" s="69"/>
      <c r="C611" s="68"/>
      <c r="D611" s="68" t="s">
        <v>266</v>
      </c>
      <c r="E611" s="64" t="s">
        <v>740</v>
      </c>
      <c r="F611" s="67"/>
      <c r="G611" s="66"/>
    </row>
    <row r="612" spans="1:7">
      <c r="A612" s="70"/>
      <c r="B612" s="69"/>
      <c r="C612" s="68"/>
      <c r="D612" s="68" t="s">
        <v>265</v>
      </c>
      <c r="E612" s="64" t="s">
        <v>739</v>
      </c>
      <c r="F612" s="67"/>
      <c r="G612" s="66"/>
    </row>
    <row r="613" spans="1:7" ht="50.1" customHeight="1">
      <c r="A613" s="70"/>
      <c r="B613" s="69"/>
      <c r="C613" s="68"/>
      <c r="D613" s="68" t="s">
        <v>264</v>
      </c>
      <c r="E613" s="64" t="s">
        <v>738</v>
      </c>
      <c r="F613" s="67"/>
      <c r="G613" s="66"/>
    </row>
    <row r="614" spans="1:7">
      <c r="A614" s="70"/>
      <c r="B614" s="69"/>
      <c r="C614" s="68"/>
      <c r="D614" s="68" t="s">
        <v>255</v>
      </c>
      <c r="E614" s="64" t="s">
        <v>737</v>
      </c>
      <c r="F614" s="67"/>
      <c r="G614" s="66"/>
    </row>
    <row r="615" spans="1:7">
      <c r="A615" s="70"/>
      <c r="B615" s="69"/>
      <c r="C615" s="68"/>
      <c r="D615" s="68" t="s">
        <v>253</v>
      </c>
      <c r="E615" s="64" t="s">
        <v>736</v>
      </c>
      <c r="F615" s="67"/>
      <c r="G615" s="66"/>
    </row>
    <row r="616" spans="1:7" ht="100.5" customHeight="1">
      <c r="A616" s="70" t="s">
        <v>267</v>
      </c>
      <c r="B616" s="77">
        <f>B609+1</f>
        <v>54</v>
      </c>
      <c r="C616" s="76"/>
      <c r="D616" s="76"/>
      <c r="E616" s="91" t="s">
        <v>735</v>
      </c>
      <c r="F616" s="525" t="str">
        <f>"昨年1年間少しでも働いた人（休んでいた含む）("&amp;$B$187&amp;","&amp;$B$202&amp;","&amp;$B$217&amp;"いずれかの月=1-4 or Q"&amp;$B$231&amp;"=1-6)"</f>
        <v>昨年1年間少しでも働いた人（休んでいた含む）(Q16-1,Q16-2,Q16-3いずれかの月=1-4 or Q17=1-6)</v>
      </c>
      <c r="G616" s="526"/>
    </row>
    <row r="617" spans="1:7">
      <c r="A617" s="70"/>
      <c r="B617" s="69"/>
      <c r="C617" s="68"/>
      <c r="D617" s="68"/>
      <c r="E617" s="72" t="s">
        <v>676</v>
      </c>
      <c r="F617" s="74"/>
      <c r="G617" s="73"/>
    </row>
    <row r="618" spans="1:7" ht="30">
      <c r="A618" s="70"/>
      <c r="B618" s="69"/>
      <c r="C618" s="68"/>
      <c r="D618" s="68"/>
      <c r="E618" s="71" t="s">
        <v>734</v>
      </c>
      <c r="F618" s="74"/>
      <c r="G618" s="73"/>
    </row>
    <row r="619" spans="1:7">
      <c r="A619" s="70"/>
      <c r="B619" s="69"/>
      <c r="C619" s="68"/>
      <c r="D619" s="68" t="s">
        <v>266</v>
      </c>
      <c r="E619" s="64" t="s">
        <v>733</v>
      </c>
      <c r="F619" s="120"/>
      <c r="G619" s="119"/>
    </row>
    <row r="620" spans="1:7">
      <c r="A620" s="70"/>
      <c r="B620" s="69"/>
      <c r="C620" s="68"/>
      <c r="D620" s="68" t="s">
        <v>265</v>
      </c>
      <c r="E620" s="64" t="s">
        <v>732</v>
      </c>
      <c r="F620" s="120"/>
      <c r="G620" s="119"/>
    </row>
    <row r="621" spans="1:7">
      <c r="A621" s="70"/>
      <c r="B621" s="69"/>
      <c r="C621" s="68"/>
      <c r="D621" s="68" t="s">
        <v>257</v>
      </c>
      <c r="E621" s="64" t="s">
        <v>731</v>
      </c>
      <c r="F621" s="120"/>
      <c r="G621" s="119"/>
    </row>
    <row r="622" spans="1:7">
      <c r="A622" s="70"/>
      <c r="B622" s="69"/>
      <c r="C622" s="68"/>
      <c r="D622" s="68" t="s">
        <v>255</v>
      </c>
      <c r="E622" s="64" t="s">
        <v>730</v>
      </c>
      <c r="F622" s="120"/>
      <c r="G622" s="119"/>
    </row>
    <row r="623" spans="1:7">
      <c r="A623" s="70"/>
      <c r="B623" s="69"/>
      <c r="C623" s="68"/>
      <c r="D623" s="68" t="s">
        <v>253</v>
      </c>
      <c r="E623" s="64" t="s">
        <v>729</v>
      </c>
      <c r="F623" s="120"/>
      <c r="G623" s="119"/>
    </row>
    <row r="624" spans="1:7">
      <c r="A624" s="70"/>
      <c r="B624" s="69"/>
      <c r="C624" s="68"/>
      <c r="D624" s="68" t="s">
        <v>251</v>
      </c>
      <c r="E624" s="64" t="s">
        <v>728</v>
      </c>
      <c r="F624" s="120"/>
      <c r="G624" s="119"/>
    </row>
    <row r="625" spans="1:7" ht="30">
      <c r="A625" s="70" t="s">
        <v>664</v>
      </c>
      <c r="B625" s="77">
        <f>B616+1</f>
        <v>55</v>
      </c>
      <c r="C625" s="76"/>
      <c r="D625" s="76"/>
      <c r="E625" s="91" t="s">
        <v>727</v>
      </c>
      <c r="F625" s="525" t="s">
        <v>666</v>
      </c>
      <c r="G625" s="526"/>
    </row>
    <row r="626" spans="1:7">
      <c r="A626" s="70"/>
      <c r="B626" s="69"/>
      <c r="C626" s="68"/>
      <c r="D626" s="68"/>
      <c r="E626" s="72" t="s">
        <v>174</v>
      </c>
      <c r="F626" s="74"/>
      <c r="G626" s="73"/>
    </row>
    <row r="627" spans="1:7">
      <c r="A627" s="70"/>
      <c r="B627" s="69"/>
      <c r="C627" s="68" t="s">
        <v>172</v>
      </c>
      <c r="D627" s="68" t="s">
        <v>460</v>
      </c>
      <c r="E627" s="64" t="s">
        <v>726</v>
      </c>
      <c r="F627" s="67"/>
      <c r="G627" s="66"/>
    </row>
    <row r="628" spans="1:7">
      <c r="A628" s="70"/>
      <c r="B628" s="69"/>
      <c r="C628" s="68" t="s">
        <v>172</v>
      </c>
      <c r="D628" s="68" t="s">
        <v>457</v>
      </c>
      <c r="E628" s="64" t="s">
        <v>725</v>
      </c>
      <c r="F628" s="67"/>
      <c r="G628" s="66"/>
    </row>
    <row r="629" spans="1:7">
      <c r="A629" s="70"/>
      <c r="B629" s="69"/>
      <c r="C629" s="68" t="s">
        <v>172</v>
      </c>
      <c r="D629" s="68" t="s">
        <v>401</v>
      </c>
      <c r="E629" s="64" t="s">
        <v>724</v>
      </c>
      <c r="F629" s="67"/>
      <c r="G629" s="66"/>
    </row>
    <row r="630" spans="1:7">
      <c r="A630" s="70"/>
      <c r="B630" s="69"/>
      <c r="C630" s="68" t="s">
        <v>172</v>
      </c>
      <c r="D630" s="68" t="s">
        <v>642</v>
      </c>
      <c r="E630" s="64" t="s">
        <v>723</v>
      </c>
      <c r="F630" s="67"/>
      <c r="G630" s="66"/>
    </row>
    <row r="631" spans="1:7">
      <c r="A631" s="70"/>
      <c r="B631" s="69"/>
      <c r="C631" s="68" t="s">
        <v>172</v>
      </c>
      <c r="D631" s="68" t="s">
        <v>640</v>
      </c>
      <c r="E631" s="64" t="s">
        <v>722</v>
      </c>
      <c r="F631" s="67"/>
      <c r="G631" s="66"/>
    </row>
    <row r="632" spans="1:7">
      <c r="A632" s="70"/>
      <c r="B632" s="69"/>
      <c r="C632" s="68" t="s">
        <v>172</v>
      </c>
      <c r="D632" s="68" t="s">
        <v>638</v>
      </c>
      <c r="E632" s="64" t="s">
        <v>721</v>
      </c>
      <c r="F632" s="67"/>
      <c r="G632" s="66"/>
    </row>
    <row r="633" spans="1:7">
      <c r="A633" s="70"/>
      <c r="B633" s="69"/>
      <c r="C633" s="68" t="s">
        <v>172</v>
      </c>
      <c r="D633" s="68" t="s">
        <v>720</v>
      </c>
      <c r="E633" s="64" t="s">
        <v>719</v>
      </c>
      <c r="F633" s="67"/>
      <c r="G633" s="66"/>
    </row>
    <row r="634" spans="1:7">
      <c r="A634" s="70"/>
      <c r="B634" s="69"/>
      <c r="C634" s="68" t="s">
        <v>172</v>
      </c>
      <c r="D634" s="68" t="s">
        <v>718</v>
      </c>
      <c r="E634" s="64" t="s">
        <v>717</v>
      </c>
      <c r="F634" s="67"/>
      <c r="G634" s="66"/>
    </row>
    <row r="635" spans="1:7">
      <c r="A635" s="70"/>
      <c r="B635" s="69"/>
      <c r="C635" s="68"/>
      <c r="D635" s="68" t="s">
        <v>266</v>
      </c>
      <c r="E635" s="64" t="s">
        <v>716</v>
      </c>
      <c r="F635" s="67"/>
      <c r="G635" s="66"/>
    </row>
    <row r="636" spans="1:7">
      <c r="A636" s="70"/>
      <c r="B636" s="69"/>
      <c r="C636" s="68"/>
      <c r="D636" s="68" t="s">
        <v>265</v>
      </c>
      <c r="E636" s="64" t="s">
        <v>715</v>
      </c>
      <c r="F636" s="67"/>
      <c r="G636" s="66"/>
    </row>
    <row r="637" spans="1:7">
      <c r="A637" s="70"/>
      <c r="B637" s="69"/>
      <c r="C637" s="68"/>
      <c r="D637" s="68" t="s">
        <v>264</v>
      </c>
      <c r="E637" s="64" t="s">
        <v>714</v>
      </c>
      <c r="F637" s="67"/>
      <c r="G637" s="66"/>
    </row>
    <row r="638" spans="1:7">
      <c r="A638" s="70"/>
      <c r="B638" s="69"/>
      <c r="C638" s="68"/>
      <c r="D638" s="68" t="s">
        <v>263</v>
      </c>
      <c r="E638" s="64" t="s">
        <v>713</v>
      </c>
      <c r="F638" s="67"/>
      <c r="G638" s="66"/>
    </row>
    <row r="639" spans="1:7">
      <c r="A639" s="70"/>
      <c r="B639" s="69"/>
      <c r="C639" s="68"/>
      <c r="D639" s="68" t="s">
        <v>262</v>
      </c>
      <c r="E639" s="64" t="s">
        <v>712</v>
      </c>
      <c r="F639" s="67"/>
      <c r="G639" s="66"/>
    </row>
    <row r="640" spans="1:7">
      <c r="A640" s="70"/>
      <c r="B640" s="84"/>
      <c r="C640" s="83"/>
      <c r="D640" s="83"/>
      <c r="E640" s="82" t="s">
        <v>711</v>
      </c>
      <c r="F640" s="93"/>
      <c r="G640" s="92"/>
    </row>
    <row r="641" spans="1:7" ht="80.099999999999994" customHeight="1">
      <c r="A641" s="70" t="s">
        <v>710</v>
      </c>
      <c r="B641" s="77">
        <f>B625+1</f>
        <v>56</v>
      </c>
      <c r="C641" s="76"/>
      <c r="D641" s="76"/>
      <c r="E641" s="91" t="s">
        <v>709</v>
      </c>
      <c r="F641" s="525" t="s">
        <v>666</v>
      </c>
      <c r="G641" s="526"/>
    </row>
    <row r="642" spans="1:7">
      <c r="A642" s="70"/>
      <c r="B642" s="69"/>
      <c r="C642" s="68"/>
      <c r="D642" s="68"/>
      <c r="E642" s="72" t="s">
        <v>708</v>
      </c>
      <c r="F642" s="74"/>
      <c r="G642" s="73"/>
    </row>
    <row r="643" spans="1:7">
      <c r="A643" s="70"/>
      <c r="B643" s="69"/>
      <c r="C643" s="68"/>
      <c r="D643" s="68" t="s">
        <v>266</v>
      </c>
      <c r="E643" s="64" t="s">
        <v>707</v>
      </c>
      <c r="F643" s="67"/>
      <c r="G643" s="66"/>
    </row>
    <row r="644" spans="1:7">
      <c r="A644" s="70"/>
      <c r="B644" s="69"/>
      <c r="C644" s="68"/>
      <c r="D644" s="68" t="s">
        <v>265</v>
      </c>
      <c r="E644" s="64" t="s">
        <v>706</v>
      </c>
      <c r="F644" s="67"/>
      <c r="G644" s="66"/>
    </row>
    <row r="645" spans="1:7">
      <c r="A645" s="70"/>
      <c r="B645" s="69"/>
      <c r="C645" s="68"/>
      <c r="D645" s="68" t="s">
        <v>257</v>
      </c>
      <c r="E645" s="64" t="s">
        <v>705</v>
      </c>
      <c r="F645" s="67"/>
      <c r="G645" s="66"/>
    </row>
    <row r="646" spans="1:7">
      <c r="A646" s="70"/>
      <c r="B646" s="69"/>
      <c r="C646" s="68"/>
      <c r="D646" s="68" t="s">
        <v>255</v>
      </c>
      <c r="E646" s="64" t="s">
        <v>704</v>
      </c>
      <c r="F646" s="67"/>
      <c r="G646" s="66"/>
    </row>
    <row r="647" spans="1:7">
      <c r="A647" s="70"/>
      <c r="B647" s="69"/>
      <c r="C647" s="68"/>
      <c r="D647" s="68" t="s">
        <v>253</v>
      </c>
      <c r="E647" s="64" t="s">
        <v>703</v>
      </c>
      <c r="F647" s="67"/>
      <c r="G647" s="66"/>
    </row>
    <row r="648" spans="1:7">
      <c r="A648" s="70"/>
      <c r="B648" s="69"/>
      <c r="C648" s="68"/>
      <c r="D648" s="68" t="s">
        <v>251</v>
      </c>
      <c r="E648" s="64" t="s">
        <v>702</v>
      </c>
      <c r="F648" s="67"/>
      <c r="G648" s="66"/>
    </row>
    <row r="649" spans="1:7">
      <c r="A649" s="70"/>
      <c r="B649" s="69"/>
      <c r="C649" s="68"/>
      <c r="D649" s="68" t="s">
        <v>249</v>
      </c>
      <c r="E649" s="64" t="s">
        <v>701</v>
      </c>
      <c r="F649" s="67"/>
      <c r="G649" s="66"/>
    </row>
    <row r="650" spans="1:7">
      <c r="A650" s="70"/>
      <c r="B650" s="69"/>
      <c r="C650" s="68"/>
      <c r="D650" s="68" t="s">
        <v>157</v>
      </c>
      <c r="E650" s="64" t="s">
        <v>700</v>
      </c>
      <c r="F650" s="67"/>
      <c r="G650" s="66"/>
    </row>
    <row r="651" spans="1:7">
      <c r="A651" s="70"/>
      <c r="B651" s="69"/>
      <c r="C651" s="68"/>
      <c r="D651" s="68" t="s">
        <v>155</v>
      </c>
      <c r="E651" s="64" t="s">
        <v>699</v>
      </c>
      <c r="F651" s="67"/>
      <c r="G651" s="66"/>
    </row>
    <row r="652" spans="1:7">
      <c r="A652" s="70"/>
      <c r="B652" s="69"/>
      <c r="C652" s="68"/>
      <c r="D652" s="68" t="s">
        <v>153</v>
      </c>
      <c r="E652" s="64" t="s">
        <v>698</v>
      </c>
      <c r="F652" s="67"/>
      <c r="G652" s="66"/>
    </row>
    <row r="653" spans="1:7" ht="30">
      <c r="A653" s="70" t="s">
        <v>267</v>
      </c>
      <c r="B653" s="77">
        <f>B641+1</f>
        <v>57</v>
      </c>
      <c r="C653" s="76"/>
      <c r="D653" s="76"/>
      <c r="E653" s="91" t="s">
        <v>697</v>
      </c>
      <c r="F653" s="525" t="s">
        <v>666</v>
      </c>
      <c r="G653" s="526"/>
    </row>
    <row r="654" spans="1:7">
      <c r="A654" s="70"/>
      <c r="B654" s="69"/>
      <c r="C654" s="68"/>
      <c r="D654" s="68"/>
      <c r="E654" s="72" t="s">
        <v>676</v>
      </c>
      <c r="F654" s="74"/>
      <c r="G654" s="73"/>
    </row>
    <row r="655" spans="1:7">
      <c r="A655" s="70"/>
      <c r="B655" s="69"/>
      <c r="C655" s="68"/>
      <c r="D655" s="68" t="s">
        <v>266</v>
      </c>
      <c r="E655" s="65" t="s">
        <v>696</v>
      </c>
      <c r="F655" s="67"/>
      <c r="G655" s="66"/>
    </row>
    <row r="656" spans="1:7">
      <c r="A656" s="70"/>
      <c r="B656" s="69"/>
      <c r="C656" s="68"/>
      <c r="D656" s="68" t="s">
        <v>265</v>
      </c>
      <c r="E656" s="65" t="s">
        <v>695</v>
      </c>
      <c r="F656" s="67"/>
      <c r="G656" s="66"/>
    </row>
    <row r="657" spans="1:7" ht="45" customHeight="1">
      <c r="A657" s="70"/>
      <c r="B657" s="69"/>
      <c r="C657" s="68"/>
      <c r="D657" s="68" t="s">
        <v>264</v>
      </c>
      <c r="E657" s="64" t="s">
        <v>694</v>
      </c>
      <c r="F657" s="67"/>
      <c r="G657" s="66"/>
    </row>
    <row r="658" spans="1:7" ht="30">
      <c r="A658" s="70"/>
      <c r="B658" s="69"/>
      <c r="C658" s="68"/>
      <c r="D658" s="68" t="s">
        <v>263</v>
      </c>
      <c r="E658" s="64" t="s">
        <v>693</v>
      </c>
      <c r="F658" s="67"/>
      <c r="G658" s="66"/>
    </row>
    <row r="659" spans="1:7" ht="30">
      <c r="A659" s="70"/>
      <c r="B659" s="69"/>
      <c r="C659" s="68"/>
      <c r="D659" s="68" t="s">
        <v>262</v>
      </c>
      <c r="E659" s="64" t="s">
        <v>692</v>
      </c>
      <c r="F659" s="67"/>
      <c r="G659" s="66"/>
    </row>
    <row r="660" spans="1:7" ht="30">
      <c r="A660" s="70"/>
      <c r="B660" s="84"/>
      <c r="C660" s="83"/>
      <c r="D660" s="83"/>
      <c r="E660" s="82" t="s">
        <v>691</v>
      </c>
      <c r="F660" s="93"/>
      <c r="G660" s="92"/>
    </row>
    <row r="661" spans="1:7" ht="60" customHeight="1">
      <c r="A661" s="70" t="s">
        <v>267</v>
      </c>
      <c r="B661" s="77">
        <f>B653+1</f>
        <v>58</v>
      </c>
      <c r="C661" s="76"/>
      <c r="D661" s="76"/>
      <c r="E661" s="91" t="s">
        <v>690</v>
      </c>
      <c r="F661" s="525" t="str">
        <f>"昨年1年間少しでも働いた人（休んでいた含む）("&amp;$B$187&amp;","&amp;$B$202&amp;","&amp;$B$217&amp;"いずれかの月=1-4 or Q"&amp;$B$231&amp;"=1-6)"</f>
        <v>昨年1年間少しでも働いた人（休んでいた含む）(Q16-1,Q16-2,Q16-3いずれかの月=1-4 or Q17=1-6)</v>
      </c>
      <c r="G661" s="526"/>
    </row>
    <row r="662" spans="1:7">
      <c r="A662" s="70"/>
      <c r="B662" s="69"/>
      <c r="C662" s="68"/>
      <c r="D662" s="68"/>
      <c r="E662" s="72" t="s">
        <v>174</v>
      </c>
      <c r="F662" s="74"/>
      <c r="G662" s="73"/>
    </row>
    <row r="663" spans="1:7">
      <c r="A663" s="70"/>
      <c r="B663" s="69"/>
      <c r="C663" s="68"/>
      <c r="D663" s="68" t="s">
        <v>266</v>
      </c>
      <c r="E663" s="64" t="s">
        <v>689</v>
      </c>
      <c r="F663" s="67"/>
      <c r="G663" s="66"/>
    </row>
    <row r="664" spans="1:7">
      <c r="A664" s="70"/>
      <c r="B664" s="69"/>
      <c r="C664" s="68"/>
      <c r="D664" s="68" t="s">
        <v>265</v>
      </c>
      <c r="E664" s="64" t="s">
        <v>688</v>
      </c>
      <c r="F664" s="67"/>
      <c r="G664" s="66"/>
    </row>
    <row r="665" spans="1:7">
      <c r="A665" s="70"/>
      <c r="B665" s="69"/>
      <c r="C665" s="68"/>
      <c r="D665" s="68" t="s">
        <v>257</v>
      </c>
      <c r="E665" s="64" t="s">
        <v>687</v>
      </c>
      <c r="F665" s="67"/>
      <c r="G665" s="66"/>
    </row>
    <row r="666" spans="1:7">
      <c r="A666" s="70"/>
      <c r="B666" s="69"/>
      <c r="C666" s="68"/>
      <c r="D666" s="68" t="s">
        <v>255</v>
      </c>
      <c r="E666" s="64" t="s">
        <v>686</v>
      </c>
      <c r="F666" s="67"/>
      <c r="G666" s="66"/>
    </row>
    <row r="667" spans="1:7">
      <c r="A667" s="70"/>
      <c r="B667" s="69"/>
      <c r="C667" s="68"/>
      <c r="D667" s="68" t="s">
        <v>253</v>
      </c>
      <c r="E667" s="118" t="s">
        <v>685</v>
      </c>
      <c r="F667" s="67"/>
      <c r="G667" s="66"/>
    </row>
    <row r="668" spans="1:7">
      <c r="A668" s="70"/>
      <c r="B668" s="69"/>
      <c r="C668" s="68"/>
      <c r="D668" s="68" t="s">
        <v>455</v>
      </c>
      <c r="E668" s="118" t="s">
        <v>684</v>
      </c>
      <c r="F668" s="67"/>
      <c r="G668" s="66"/>
    </row>
    <row r="669" spans="1:7" ht="99" customHeight="1">
      <c r="A669" s="70" t="s">
        <v>267</v>
      </c>
      <c r="B669" s="77">
        <f>B661+1</f>
        <v>59</v>
      </c>
      <c r="C669" s="76"/>
      <c r="D669" s="76"/>
      <c r="E669" s="91" t="s">
        <v>683</v>
      </c>
      <c r="F669" s="525" t="str">
        <f>"昨年1年間少しでも働いた人（休んでいた含む）("&amp;$B$187&amp;","&amp;$B$202&amp;","&amp;$B$217&amp;"いずれかの月=1-4 or Q"&amp;$B$231&amp;"=1-6)"</f>
        <v>昨年1年間少しでも働いた人（休んでいた含む）(Q16-1,Q16-2,Q16-3いずれかの月=1-4 or Q17=1-6)</v>
      </c>
      <c r="G669" s="526"/>
    </row>
    <row r="670" spans="1:7">
      <c r="A670" s="70"/>
      <c r="B670" s="69"/>
      <c r="C670" s="68"/>
      <c r="D670" s="68"/>
      <c r="E670" s="71" t="s">
        <v>676</v>
      </c>
      <c r="F670" s="74"/>
      <c r="G670" s="73"/>
    </row>
    <row r="671" spans="1:7">
      <c r="A671" s="70"/>
      <c r="B671" s="69"/>
      <c r="C671" s="68"/>
      <c r="D671" s="68" t="s">
        <v>266</v>
      </c>
      <c r="E671" s="64" t="s">
        <v>682</v>
      </c>
      <c r="F671" s="67"/>
      <c r="G671" s="66"/>
    </row>
    <row r="672" spans="1:7" ht="30">
      <c r="A672" s="70"/>
      <c r="B672" s="69"/>
      <c r="C672" s="68"/>
      <c r="D672" s="68" t="s">
        <v>265</v>
      </c>
      <c r="E672" s="64" t="s">
        <v>681</v>
      </c>
      <c r="F672" s="67"/>
      <c r="G672" s="66"/>
    </row>
    <row r="673" spans="1:7" ht="65.099999999999994" customHeight="1">
      <c r="A673" s="70"/>
      <c r="B673" s="69"/>
      <c r="C673" s="68"/>
      <c r="D673" s="68" t="s">
        <v>264</v>
      </c>
      <c r="E673" s="64" t="s">
        <v>680</v>
      </c>
      <c r="F673" s="67"/>
      <c r="G673" s="66"/>
    </row>
    <row r="674" spans="1:7">
      <c r="A674" s="70"/>
      <c r="B674" s="69"/>
      <c r="C674" s="68"/>
      <c r="D674" s="68" t="s">
        <v>263</v>
      </c>
      <c r="E674" s="64" t="s">
        <v>679</v>
      </c>
      <c r="F674" s="67"/>
      <c r="G674" s="66"/>
    </row>
    <row r="675" spans="1:7">
      <c r="A675" s="70"/>
      <c r="B675" s="69"/>
      <c r="C675" s="68"/>
      <c r="D675" s="68" t="s">
        <v>262</v>
      </c>
      <c r="E675" s="64" t="s">
        <v>678</v>
      </c>
      <c r="F675" s="67"/>
      <c r="G675" s="66"/>
    </row>
    <row r="676" spans="1:7" ht="100.5" customHeight="1">
      <c r="A676" s="70" t="s">
        <v>267</v>
      </c>
      <c r="B676" s="77">
        <f>B669+1</f>
        <v>60</v>
      </c>
      <c r="C676" s="76"/>
      <c r="D676" s="76"/>
      <c r="E676" s="75" t="s">
        <v>677</v>
      </c>
      <c r="F676" s="525" t="str">
        <f>"昨年1年間少しでも働いた人（休んでいた含む）("&amp;$B$187&amp;","&amp;$B$202&amp;","&amp;$B$217&amp;"いずれかの月=1-4 or Q"&amp;$B$231&amp;"=1-6)"</f>
        <v>昨年1年間少しでも働いた人（休んでいた含む）(Q16-1,Q16-2,Q16-3いずれかの月=1-4 or Q17=1-6)</v>
      </c>
      <c r="G676" s="526"/>
    </row>
    <row r="677" spans="1:7">
      <c r="A677" s="70"/>
      <c r="B677" s="69"/>
      <c r="C677" s="68"/>
      <c r="D677" s="68"/>
      <c r="E677" s="72" t="s">
        <v>676</v>
      </c>
      <c r="F677" s="74"/>
      <c r="G677" s="73"/>
    </row>
    <row r="678" spans="1:7">
      <c r="A678" s="70"/>
      <c r="B678" s="69"/>
      <c r="C678" s="68"/>
      <c r="D678" s="68" t="s">
        <v>266</v>
      </c>
      <c r="E678" s="65" t="s">
        <v>675</v>
      </c>
      <c r="F678" s="67"/>
      <c r="G678" s="66"/>
    </row>
    <row r="679" spans="1:7">
      <c r="A679" s="70"/>
      <c r="B679" s="69"/>
      <c r="C679" s="68"/>
      <c r="D679" s="68" t="s">
        <v>265</v>
      </c>
      <c r="E679" s="65" t="s">
        <v>674</v>
      </c>
      <c r="F679" s="67"/>
      <c r="G679" s="66"/>
    </row>
    <row r="680" spans="1:7">
      <c r="A680" s="70"/>
      <c r="B680" s="69"/>
      <c r="C680" s="68"/>
      <c r="D680" s="68" t="s">
        <v>135</v>
      </c>
      <c r="E680" s="65" t="s">
        <v>673</v>
      </c>
      <c r="F680" s="67"/>
      <c r="G680" s="66"/>
    </row>
    <row r="681" spans="1:7">
      <c r="A681" s="70"/>
      <c r="B681" s="69"/>
      <c r="C681" s="68"/>
      <c r="D681" s="68" t="s">
        <v>264</v>
      </c>
      <c r="E681" s="64" t="s">
        <v>672</v>
      </c>
      <c r="F681" s="67"/>
      <c r="G681" s="66"/>
    </row>
    <row r="682" spans="1:7">
      <c r="A682" s="70"/>
      <c r="B682" s="69"/>
      <c r="C682" s="68"/>
      <c r="D682" s="68" t="s">
        <v>263</v>
      </c>
      <c r="E682" s="64" t="s">
        <v>671</v>
      </c>
      <c r="F682" s="67"/>
      <c r="G682" s="66"/>
    </row>
    <row r="683" spans="1:7">
      <c r="A683" s="70"/>
      <c r="B683" s="69"/>
      <c r="C683" s="68"/>
      <c r="D683" s="68" t="s">
        <v>262</v>
      </c>
      <c r="E683" s="64" t="s">
        <v>670</v>
      </c>
      <c r="F683" s="67"/>
      <c r="G683" s="66"/>
    </row>
    <row r="684" spans="1:7">
      <c r="A684" s="70"/>
      <c r="B684" s="69"/>
      <c r="C684" s="68"/>
      <c r="D684" s="68" t="s">
        <v>455</v>
      </c>
      <c r="E684" s="64" t="s">
        <v>669</v>
      </c>
      <c r="F684" s="67"/>
      <c r="G684" s="66"/>
    </row>
    <row r="685" spans="1:7">
      <c r="A685" s="70"/>
      <c r="B685" s="69"/>
      <c r="C685" s="68"/>
      <c r="D685" s="68" t="s">
        <v>249</v>
      </c>
      <c r="E685" s="64" t="s">
        <v>668</v>
      </c>
      <c r="F685" s="67"/>
      <c r="G685" s="66"/>
    </row>
    <row r="686" spans="1:7" ht="99.95" customHeight="1">
      <c r="A686" s="70" t="s">
        <v>267</v>
      </c>
      <c r="B686" s="77">
        <f>B676+1</f>
        <v>61</v>
      </c>
      <c r="C686" s="76"/>
      <c r="D686" s="76"/>
      <c r="E686" s="91" t="s">
        <v>667</v>
      </c>
      <c r="F686" s="525" t="s">
        <v>666</v>
      </c>
      <c r="G686" s="526"/>
    </row>
    <row r="687" spans="1:7">
      <c r="A687" s="70"/>
      <c r="B687" s="69"/>
      <c r="C687" s="68"/>
      <c r="D687" s="68"/>
      <c r="E687" s="72" t="s">
        <v>174</v>
      </c>
      <c r="F687" s="74"/>
      <c r="G687" s="73"/>
    </row>
    <row r="688" spans="1:7">
      <c r="A688" s="70"/>
      <c r="B688" s="69"/>
      <c r="C688" s="68"/>
      <c r="D688" s="68" t="s">
        <v>266</v>
      </c>
      <c r="E688" s="64" t="s">
        <v>276</v>
      </c>
      <c r="F688" s="67"/>
      <c r="G688" s="66"/>
    </row>
    <row r="689" spans="1:7">
      <c r="A689" s="70"/>
      <c r="B689" s="69"/>
      <c r="C689" s="68"/>
      <c r="D689" s="68" t="s">
        <v>265</v>
      </c>
      <c r="E689" s="64" t="s">
        <v>275</v>
      </c>
      <c r="F689" s="67"/>
      <c r="G689" s="66"/>
    </row>
    <row r="690" spans="1:7">
      <c r="A690" s="70"/>
      <c r="B690" s="84"/>
      <c r="C690" s="83"/>
      <c r="D690" s="83"/>
      <c r="E690" s="82" t="s">
        <v>665</v>
      </c>
      <c r="F690" s="93"/>
      <c r="G690" s="92"/>
    </row>
    <row r="691" spans="1:7" ht="99.75" customHeight="1">
      <c r="A691" s="70" t="s">
        <v>664</v>
      </c>
      <c r="B691" s="77">
        <f>B686+1</f>
        <v>62</v>
      </c>
      <c r="C691" s="76"/>
      <c r="D691" s="76"/>
      <c r="E691" s="91" t="s">
        <v>663</v>
      </c>
      <c r="F691" s="525" t="str">
        <f>"昨年1年間少しでも働いた人（休んでいた含む）("&amp;$B$187&amp;","&amp;$B$202&amp;","&amp;$B$217&amp;"いずれかの月=1-4 or Q"&amp;$B$231&amp;"=1-6)"</f>
        <v>昨年1年間少しでも働いた人（休んでいた含む）(Q16-1,Q16-2,Q16-3いずれかの月=1-4 or Q17=1-6)</v>
      </c>
      <c r="G691" s="526"/>
    </row>
    <row r="692" spans="1:7">
      <c r="A692" s="70"/>
      <c r="B692" s="69"/>
      <c r="C692" s="68"/>
      <c r="D692" s="68"/>
      <c r="E692" s="72" t="s">
        <v>174</v>
      </c>
      <c r="F692" s="74"/>
      <c r="G692" s="73"/>
    </row>
    <row r="693" spans="1:7">
      <c r="A693" s="70"/>
      <c r="B693" s="69"/>
      <c r="C693" s="68" t="s">
        <v>172</v>
      </c>
      <c r="D693" s="68" t="s">
        <v>410</v>
      </c>
      <c r="E693" s="64" t="s">
        <v>662</v>
      </c>
      <c r="F693" s="67"/>
      <c r="G693" s="66"/>
    </row>
    <row r="694" spans="1:7" ht="30">
      <c r="A694" s="70"/>
      <c r="B694" s="69"/>
      <c r="C694" s="68" t="s">
        <v>172</v>
      </c>
      <c r="D694" s="68" t="s">
        <v>406</v>
      </c>
      <c r="E694" s="64" t="s">
        <v>661</v>
      </c>
      <c r="F694" s="67"/>
      <c r="G694" s="66"/>
    </row>
    <row r="695" spans="1:7">
      <c r="A695" s="70"/>
      <c r="B695" s="69"/>
      <c r="C695" s="68" t="s">
        <v>172</v>
      </c>
      <c r="D695" s="68" t="s">
        <v>401</v>
      </c>
      <c r="E695" s="64" t="s">
        <v>660</v>
      </c>
      <c r="F695" s="67"/>
      <c r="G695" s="66"/>
    </row>
    <row r="696" spans="1:7" ht="30">
      <c r="A696" s="70"/>
      <c r="B696" s="69"/>
      <c r="C696" s="68" t="s">
        <v>172</v>
      </c>
      <c r="D696" s="68" t="s">
        <v>642</v>
      </c>
      <c r="E696" s="64" t="s">
        <v>659</v>
      </c>
      <c r="F696" s="67"/>
      <c r="G696" s="66"/>
    </row>
    <row r="697" spans="1:7">
      <c r="A697" s="70"/>
      <c r="B697" s="69"/>
      <c r="C697" s="68" t="s">
        <v>172</v>
      </c>
      <c r="D697" s="68" t="s">
        <v>640</v>
      </c>
      <c r="E697" s="64" t="s">
        <v>658</v>
      </c>
      <c r="F697" s="67"/>
      <c r="G697" s="66"/>
    </row>
    <row r="698" spans="1:7">
      <c r="A698" s="70"/>
      <c r="B698" s="69"/>
      <c r="C698" s="68" t="s">
        <v>172</v>
      </c>
      <c r="D698" s="68" t="s">
        <v>638</v>
      </c>
      <c r="E698" s="64" t="s">
        <v>657</v>
      </c>
      <c r="F698" s="67"/>
      <c r="G698" s="66"/>
    </row>
    <row r="699" spans="1:7">
      <c r="A699" s="70"/>
      <c r="B699" s="69"/>
      <c r="C699" s="68"/>
      <c r="D699" s="68" t="s">
        <v>349</v>
      </c>
      <c r="E699" s="64" t="s">
        <v>650</v>
      </c>
      <c r="F699" s="67"/>
      <c r="G699" s="66"/>
    </row>
    <row r="700" spans="1:7">
      <c r="A700" s="70"/>
      <c r="B700" s="69"/>
      <c r="C700" s="68"/>
      <c r="D700" s="68" t="s">
        <v>347</v>
      </c>
      <c r="E700" s="64" t="s">
        <v>649</v>
      </c>
      <c r="F700" s="67"/>
      <c r="G700" s="66"/>
    </row>
    <row r="701" spans="1:7">
      <c r="A701" s="70"/>
      <c r="B701" s="69"/>
      <c r="C701" s="68"/>
      <c r="D701" s="68" t="s">
        <v>257</v>
      </c>
      <c r="E701" s="64" t="s">
        <v>633</v>
      </c>
      <c r="F701" s="67"/>
      <c r="G701" s="66"/>
    </row>
    <row r="702" spans="1:7">
      <c r="A702" s="70"/>
      <c r="B702" s="69"/>
      <c r="C702" s="68"/>
      <c r="D702" s="68" t="s">
        <v>255</v>
      </c>
      <c r="E702" s="64" t="s">
        <v>648</v>
      </c>
      <c r="F702" s="67"/>
      <c r="G702" s="66"/>
    </row>
    <row r="703" spans="1:7">
      <c r="A703" s="70"/>
      <c r="B703" s="69"/>
      <c r="C703" s="68"/>
      <c r="D703" s="68" t="s">
        <v>253</v>
      </c>
      <c r="E703" s="64" t="s">
        <v>647</v>
      </c>
      <c r="F703" s="67"/>
      <c r="G703" s="66"/>
    </row>
    <row r="704" spans="1:7" ht="90.75" customHeight="1">
      <c r="A704" s="70" t="s">
        <v>413</v>
      </c>
      <c r="B704" s="77">
        <f>B691+1</f>
        <v>63</v>
      </c>
      <c r="C704" s="76"/>
      <c r="D704" s="76"/>
      <c r="E704" s="91" t="s">
        <v>656</v>
      </c>
      <c r="F704" s="525" t="str">
        <f>"昨年1年間少しでも働いた人（休んでいた含む）("&amp;$B$187&amp;","&amp;$B$202&amp;","&amp;$B$217&amp;"いずれかの月=1-4 or Q"&amp;$B$231&amp;"=1-6)"</f>
        <v>昨年1年間少しでも働いた人（休んでいた含む）(Q16-1,Q16-2,Q16-3いずれかの月=1-4 or Q17=1-6)</v>
      </c>
      <c r="G704" s="526"/>
    </row>
    <row r="705" spans="1:7">
      <c r="A705" s="70"/>
      <c r="B705" s="69"/>
      <c r="C705" s="68"/>
      <c r="D705" s="68"/>
      <c r="E705" s="72" t="s">
        <v>174</v>
      </c>
      <c r="F705" s="74"/>
      <c r="G705" s="73"/>
    </row>
    <row r="706" spans="1:7">
      <c r="A706" s="70"/>
      <c r="B706" s="69"/>
      <c r="C706" s="68" t="s">
        <v>172</v>
      </c>
      <c r="D706" s="68" t="s">
        <v>410</v>
      </c>
      <c r="E706" s="64" t="s">
        <v>655</v>
      </c>
      <c r="F706" s="67"/>
      <c r="G706" s="66"/>
    </row>
    <row r="707" spans="1:7">
      <c r="A707" s="70"/>
      <c r="B707" s="69"/>
      <c r="C707" s="68" t="s">
        <v>172</v>
      </c>
      <c r="D707" s="68" t="s">
        <v>406</v>
      </c>
      <c r="E707" s="64" t="s">
        <v>654</v>
      </c>
      <c r="F707" s="67"/>
      <c r="G707" s="66"/>
    </row>
    <row r="708" spans="1:7">
      <c r="A708" s="70"/>
      <c r="B708" s="69"/>
      <c r="C708" s="68" t="s">
        <v>172</v>
      </c>
      <c r="D708" s="68" t="s">
        <v>401</v>
      </c>
      <c r="E708" s="64" t="s">
        <v>653</v>
      </c>
      <c r="F708" s="67"/>
      <c r="G708" s="66"/>
    </row>
    <row r="709" spans="1:7">
      <c r="A709" s="70"/>
      <c r="B709" s="69"/>
      <c r="C709" s="68" t="s">
        <v>172</v>
      </c>
      <c r="D709" s="68" t="s">
        <v>642</v>
      </c>
      <c r="E709" s="64" t="s">
        <v>652</v>
      </c>
      <c r="F709" s="67"/>
      <c r="G709" s="66"/>
    </row>
    <row r="710" spans="1:7">
      <c r="A710" s="70"/>
      <c r="B710" s="69"/>
      <c r="C710" s="68" t="s">
        <v>172</v>
      </c>
      <c r="D710" s="68" t="s">
        <v>640</v>
      </c>
      <c r="E710" s="64" t="s">
        <v>651</v>
      </c>
      <c r="F710" s="67"/>
      <c r="G710" s="66"/>
    </row>
    <row r="711" spans="1:7">
      <c r="A711" s="70"/>
      <c r="B711" s="69"/>
      <c r="C711" s="68"/>
      <c r="D711" s="68" t="s">
        <v>349</v>
      </c>
      <c r="E711" s="64" t="s">
        <v>650</v>
      </c>
      <c r="F711" s="67"/>
      <c r="G711" s="66"/>
    </row>
    <row r="712" spans="1:7">
      <c r="A712" s="70"/>
      <c r="B712" s="69"/>
      <c r="C712" s="68"/>
      <c r="D712" s="68" t="s">
        <v>347</v>
      </c>
      <c r="E712" s="64" t="s">
        <v>649</v>
      </c>
      <c r="F712" s="67"/>
      <c r="G712" s="66"/>
    </row>
    <row r="713" spans="1:7">
      <c r="A713" s="70"/>
      <c r="B713" s="69"/>
      <c r="C713" s="68"/>
      <c r="D713" s="68" t="s">
        <v>257</v>
      </c>
      <c r="E713" s="64" t="s">
        <v>633</v>
      </c>
      <c r="F713" s="67"/>
      <c r="G713" s="66"/>
    </row>
    <row r="714" spans="1:7">
      <c r="A714" s="70"/>
      <c r="B714" s="69"/>
      <c r="C714" s="68"/>
      <c r="D714" s="68" t="s">
        <v>255</v>
      </c>
      <c r="E714" s="64" t="s">
        <v>648</v>
      </c>
      <c r="F714" s="67"/>
      <c r="G714" s="66"/>
    </row>
    <row r="715" spans="1:7">
      <c r="A715" s="70"/>
      <c r="B715" s="69"/>
      <c r="C715" s="68"/>
      <c r="D715" s="68" t="s">
        <v>253</v>
      </c>
      <c r="E715" s="64" t="s">
        <v>647</v>
      </c>
      <c r="F715" s="67"/>
      <c r="G715" s="66"/>
    </row>
    <row r="716" spans="1:7" ht="100.5" customHeight="1">
      <c r="A716" s="70" t="s">
        <v>413</v>
      </c>
      <c r="B716" s="77">
        <f>B704+1</f>
        <v>64</v>
      </c>
      <c r="C716" s="76"/>
      <c r="D716" s="76"/>
      <c r="E716" s="91" t="s">
        <v>646</v>
      </c>
      <c r="F716" s="525" t="str">
        <f>"昨年1年間少しでも働いた人（休んでいた含む）("&amp;$B$187&amp;","&amp;$B$202&amp;","&amp;$B$217&amp;"いずれかの月=1-4 or Q"&amp;$B$231&amp;"=1-6)"</f>
        <v>昨年1年間少しでも働いた人（休んでいた含む）(Q16-1,Q16-2,Q16-3いずれかの月=1-4 or Q17=1-6)</v>
      </c>
      <c r="G716" s="526"/>
    </row>
    <row r="717" spans="1:7">
      <c r="A717" s="70"/>
      <c r="B717" s="69"/>
      <c r="C717" s="68"/>
      <c r="D717" s="68"/>
      <c r="E717" s="72" t="s">
        <v>174</v>
      </c>
      <c r="F717" s="74"/>
      <c r="G717" s="73"/>
    </row>
    <row r="718" spans="1:7">
      <c r="A718" s="70"/>
      <c r="B718" s="69"/>
      <c r="C718" s="68" t="s">
        <v>172</v>
      </c>
      <c r="D718" s="68" t="s">
        <v>410</v>
      </c>
      <c r="E718" s="64" t="s">
        <v>645</v>
      </c>
      <c r="F718" s="67"/>
      <c r="G718" s="66"/>
    </row>
    <row r="719" spans="1:7">
      <c r="A719" s="70"/>
      <c r="B719" s="69"/>
      <c r="C719" s="68" t="s">
        <v>172</v>
      </c>
      <c r="D719" s="68" t="s">
        <v>406</v>
      </c>
      <c r="E719" s="64" t="s">
        <v>644</v>
      </c>
      <c r="F719" s="67"/>
      <c r="G719" s="66"/>
    </row>
    <row r="720" spans="1:7">
      <c r="A720" s="70"/>
      <c r="B720" s="69"/>
      <c r="C720" s="68" t="s">
        <v>172</v>
      </c>
      <c r="D720" s="68" t="s">
        <v>401</v>
      </c>
      <c r="E720" s="64" t="s">
        <v>643</v>
      </c>
      <c r="F720" s="67"/>
      <c r="G720" s="66"/>
    </row>
    <row r="721" spans="1:7">
      <c r="A721" s="70"/>
      <c r="B721" s="69"/>
      <c r="C721" s="68" t="s">
        <v>172</v>
      </c>
      <c r="D721" s="68" t="s">
        <v>642</v>
      </c>
      <c r="E721" s="64" t="s">
        <v>641</v>
      </c>
      <c r="F721" s="67"/>
      <c r="G721" s="66"/>
    </row>
    <row r="722" spans="1:7">
      <c r="A722" s="70"/>
      <c r="B722" s="69"/>
      <c r="C722" s="68" t="s">
        <v>172</v>
      </c>
      <c r="D722" s="68" t="s">
        <v>640</v>
      </c>
      <c r="E722" s="64" t="s">
        <v>639</v>
      </c>
      <c r="F722" s="67"/>
      <c r="G722" s="66"/>
    </row>
    <row r="723" spans="1:7">
      <c r="A723" s="70"/>
      <c r="B723" s="69"/>
      <c r="C723" s="68" t="s">
        <v>172</v>
      </c>
      <c r="D723" s="68" t="s">
        <v>638</v>
      </c>
      <c r="E723" s="64" t="s">
        <v>637</v>
      </c>
      <c r="F723" s="67"/>
      <c r="G723" s="66"/>
    </row>
    <row r="724" spans="1:7">
      <c r="A724" s="70"/>
      <c r="B724" s="69"/>
      <c r="C724" s="68"/>
      <c r="D724" s="68" t="s">
        <v>626</v>
      </c>
      <c r="E724" s="64" t="s">
        <v>636</v>
      </c>
      <c r="F724" s="67"/>
      <c r="G724" s="66"/>
    </row>
    <row r="725" spans="1:7">
      <c r="A725" s="70"/>
      <c r="B725" s="69"/>
      <c r="C725" s="68"/>
      <c r="D725" s="68" t="s">
        <v>624</v>
      </c>
      <c r="E725" s="64" t="s">
        <v>635</v>
      </c>
      <c r="F725" s="67"/>
      <c r="G725" s="66"/>
    </row>
    <row r="726" spans="1:7">
      <c r="A726" s="70"/>
      <c r="B726" s="69"/>
      <c r="C726" s="68"/>
      <c r="D726" s="68" t="s">
        <v>634</v>
      </c>
      <c r="E726" s="64" t="s">
        <v>633</v>
      </c>
      <c r="F726" s="67"/>
      <c r="G726" s="66"/>
    </row>
    <row r="727" spans="1:7">
      <c r="A727" s="70"/>
      <c r="B727" s="69"/>
      <c r="C727" s="68"/>
      <c r="D727" s="68" t="s">
        <v>632</v>
      </c>
      <c r="E727" s="64" t="s">
        <v>631</v>
      </c>
      <c r="F727" s="67"/>
      <c r="G727" s="66"/>
    </row>
    <row r="728" spans="1:7">
      <c r="A728" s="70"/>
      <c r="B728" s="69"/>
      <c r="C728" s="68"/>
      <c r="D728" s="68" t="s">
        <v>630</v>
      </c>
      <c r="E728" s="64" t="s">
        <v>629</v>
      </c>
      <c r="F728" s="67"/>
      <c r="G728" s="66"/>
    </row>
    <row r="729" spans="1:7" ht="90" customHeight="1">
      <c r="A729" s="70" t="s">
        <v>628</v>
      </c>
      <c r="B729" s="77">
        <f>B716+1</f>
        <v>65</v>
      </c>
      <c r="C729" s="76"/>
      <c r="D729" s="76"/>
      <c r="E729" s="75" t="s">
        <v>627</v>
      </c>
      <c r="F729" s="525" t="str">
        <f>"昨年1年間少しでも働いた人（休んでいた含む）("&amp;$B$187&amp;","&amp;$B$202&amp;","&amp;$B$217&amp;"いずれかの月=1-4 or Q"&amp;$B$231&amp;"=1-6)"</f>
        <v>昨年1年間少しでも働いた人（休んでいた含む）(Q16-1,Q16-2,Q16-3いずれかの月=1-4 or Q17=1-6)</v>
      </c>
      <c r="G729" s="526"/>
    </row>
    <row r="730" spans="1:7">
      <c r="A730" s="70"/>
      <c r="B730" s="69"/>
      <c r="C730" s="68"/>
      <c r="D730" s="68"/>
      <c r="E730" s="71" t="s">
        <v>174</v>
      </c>
      <c r="F730" s="74"/>
      <c r="G730" s="73"/>
    </row>
    <row r="731" spans="1:7">
      <c r="A731" s="70"/>
      <c r="B731" s="69"/>
      <c r="C731" s="68"/>
      <c r="D731" s="68" t="s">
        <v>626</v>
      </c>
      <c r="E731" s="64" t="s">
        <v>625</v>
      </c>
      <c r="F731" s="67"/>
      <c r="G731" s="66"/>
    </row>
    <row r="732" spans="1:7">
      <c r="A732" s="70"/>
      <c r="B732" s="69"/>
      <c r="C732" s="68"/>
      <c r="D732" s="68" t="s">
        <v>624</v>
      </c>
      <c r="E732" s="64" t="s">
        <v>623</v>
      </c>
      <c r="F732" s="67"/>
      <c r="G732" s="66"/>
    </row>
    <row r="733" spans="1:7">
      <c r="A733" s="70"/>
      <c r="B733" s="69"/>
      <c r="C733" s="68"/>
      <c r="D733" s="68" t="s">
        <v>257</v>
      </c>
      <c r="E733" s="64" t="s">
        <v>622</v>
      </c>
      <c r="F733" s="67"/>
      <c r="G733" s="66"/>
    </row>
    <row r="734" spans="1:7">
      <c r="A734" s="70"/>
      <c r="B734" s="69"/>
      <c r="C734" s="68"/>
      <c r="D734" s="68" t="s">
        <v>255</v>
      </c>
      <c r="E734" s="64" t="s">
        <v>621</v>
      </c>
      <c r="F734" s="67"/>
      <c r="G734" s="66"/>
    </row>
    <row r="735" spans="1:7">
      <c r="A735" s="70"/>
      <c r="B735" s="69"/>
      <c r="C735" s="68"/>
      <c r="D735" s="68" t="s">
        <v>253</v>
      </c>
      <c r="E735" s="64" t="s">
        <v>620</v>
      </c>
      <c r="F735" s="67"/>
      <c r="G735" s="66"/>
    </row>
    <row r="736" spans="1:7" ht="57" customHeight="1">
      <c r="A736" s="70" t="s">
        <v>619</v>
      </c>
      <c r="B736" s="77">
        <f>B729+1</f>
        <v>66</v>
      </c>
      <c r="C736" s="76"/>
      <c r="D736" s="76"/>
      <c r="E736" s="75" t="s">
        <v>618</v>
      </c>
      <c r="F736" s="525" t="str">
        <f>"両立にストレスを感じていた人（強く～少し）(Q"&amp;B729&amp;"=1-3)"</f>
        <v>両立にストレスを感じていた人（強く～少し）(Q65=1-3)</v>
      </c>
      <c r="G736" s="526"/>
    </row>
    <row r="737" spans="1:7">
      <c r="A737" s="70"/>
      <c r="B737" s="69"/>
      <c r="C737" s="68"/>
      <c r="D737" s="68"/>
      <c r="E737" s="71" t="s">
        <v>617</v>
      </c>
      <c r="F737" s="74"/>
      <c r="G737" s="73"/>
    </row>
    <row r="738" spans="1:7">
      <c r="A738" s="70"/>
      <c r="B738" s="69"/>
      <c r="C738" s="68"/>
      <c r="D738" s="68" t="s">
        <v>135</v>
      </c>
      <c r="E738" s="64" t="s">
        <v>616</v>
      </c>
      <c r="F738" s="67"/>
      <c r="G738" s="66"/>
    </row>
    <row r="739" spans="1:7">
      <c r="A739" s="70"/>
      <c r="B739" s="69"/>
      <c r="C739" s="68"/>
      <c r="D739" s="68" t="s">
        <v>615</v>
      </c>
      <c r="E739" s="64" t="s">
        <v>614</v>
      </c>
      <c r="F739" s="67"/>
      <c r="G739" s="66"/>
    </row>
    <row r="740" spans="1:7">
      <c r="A740" s="70"/>
      <c r="B740" s="69"/>
      <c r="C740" s="68"/>
      <c r="D740" s="68" t="s">
        <v>613</v>
      </c>
      <c r="E740" s="64" t="s">
        <v>612</v>
      </c>
      <c r="F740" s="67"/>
      <c r="G740" s="66"/>
    </row>
    <row r="741" spans="1:7">
      <c r="A741" s="70"/>
      <c r="B741" s="69"/>
      <c r="C741" s="68"/>
      <c r="D741" s="68" t="s">
        <v>257</v>
      </c>
      <c r="E741" s="64" t="s">
        <v>611</v>
      </c>
      <c r="F741" s="67"/>
      <c r="G741" s="66"/>
    </row>
    <row r="742" spans="1:7">
      <c r="A742" s="70"/>
      <c r="B742" s="69"/>
      <c r="C742" s="68"/>
      <c r="D742" s="68" t="s">
        <v>135</v>
      </c>
      <c r="E742" s="64" t="s">
        <v>610</v>
      </c>
      <c r="F742" s="67"/>
      <c r="G742" s="66"/>
    </row>
    <row r="743" spans="1:7">
      <c r="A743" s="70"/>
      <c r="B743" s="69"/>
      <c r="C743" s="68"/>
      <c r="D743" s="68" t="s">
        <v>255</v>
      </c>
      <c r="E743" s="64" t="s">
        <v>609</v>
      </c>
      <c r="F743" s="67"/>
      <c r="G743" s="66"/>
    </row>
    <row r="744" spans="1:7">
      <c r="A744" s="70"/>
      <c r="B744" s="69"/>
      <c r="C744" s="68"/>
      <c r="D744" s="68" t="s">
        <v>253</v>
      </c>
      <c r="E744" s="64" t="s">
        <v>608</v>
      </c>
      <c r="F744" s="67"/>
      <c r="G744" s="66"/>
    </row>
    <row r="745" spans="1:7">
      <c r="A745" s="70"/>
      <c r="B745" s="69"/>
      <c r="C745" s="68"/>
      <c r="D745" s="68" t="s">
        <v>251</v>
      </c>
      <c r="E745" s="64" t="s">
        <v>607</v>
      </c>
      <c r="F745" s="67"/>
      <c r="G745" s="66"/>
    </row>
    <row r="746" spans="1:7">
      <c r="A746" s="70"/>
      <c r="B746" s="69"/>
      <c r="C746" s="68"/>
      <c r="D746" s="68" t="s">
        <v>249</v>
      </c>
      <c r="E746" s="64" t="s">
        <v>606</v>
      </c>
      <c r="F746" s="67"/>
      <c r="G746" s="66"/>
    </row>
    <row r="747" spans="1:7">
      <c r="A747" s="70"/>
      <c r="B747" s="69"/>
      <c r="C747" s="68"/>
      <c r="D747" s="68" t="s">
        <v>605</v>
      </c>
      <c r="E747" s="64" t="s">
        <v>604</v>
      </c>
      <c r="F747" s="67"/>
      <c r="G747" s="66"/>
    </row>
    <row r="748" spans="1:7">
      <c r="A748" s="70"/>
      <c r="B748" s="69"/>
      <c r="C748" s="68"/>
      <c r="D748" s="68" t="s">
        <v>603</v>
      </c>
      <c r="E748" s="64" t="s">
        <v>602</v>
      </c>
      <c r="F748" s="67"/>
      <c r="G748" s="66"/>
    </row>
    <row r="749" spans="1:7">
      <c r="A749" s="70"/>
      <c r="B749" s="69"/>
      <c r="C749" s="68"/>
      <c r="D749" s="68" t="s">
        <v>601</v>
      </c>
      <c r="E749" s="64" t="s">
        <v>600</v>
      </c>
      <c r="F749" s="67"/>
      <c r="G749" s="66"/>
    </row>
    <row r="750" spans="1:7">
      <c r="A750" s="70"/>
      <c r="B750" s="69"/>
      <c r="C750" s="68"/>
      <c r="D750" s="68" t="s">
        <v>599</v>
      </c>
      <c r="E750" s="64" t="s">
        <v>598</v>
      </c>
      <c r="F750" s="67"/>
      <c r="G750" s="66"/>
    </row>
    <row r="751" spans="1:7">
      <c r="A751" s="70"/>
      <c r="B751" s="69"/>
      <c r="C751" s="68"/>
      <c r="D751" s="68" t="s">
        <v>597</v>
      </c>
      <c r="E751" s="64" t="s">
        <v>596</v>
      </c>
      <c r="F751" s="67"/>
      <c r="G751" s="66"/>
    </row>
    <row r="752" spans="1:7">
      <c r="A752" s="70"/>
      <c r="B752" s="69"/>
      <c r="C752" s="68"/>
      <c r="D752" s="68" t="s">
        <v>595</v>
      </c>
      <c r="E752" s="64" t="s">
        <v>594</v>
      </c>
      <c r="F752" s="67"/>
      <c r="G752" s="66"/>
    </row>
    <row r="753" spans="1:7">
      <c r="A753" s="70"/>
      <c r="B753" s="69"/>
      <c r="C753" s="68"/>
      <c r="D753" s="68" t="s">
        <v>593</v>
      </c>
      <c r="E753" s="64" t="s">
        <v>592</v>
      </c>
      <c r="F753" s="67"/>
      <c r="G753" s="66"/>
    </row>
    <row r="754" spans="1:7">
      <c r="A754" s="70"/>
      <c r="B754" s="69"/>
      <c r="C754" s="68"/>
      <c r="D754" s="68" t="s">
        <v>591</v>
      </c>
      <c r="E754" s="64" t="s">
        <v>590</v>
      </c>
      <c r="F754" s="67"/>
      <c r="G754" s="66"/>
    </row>
    <row r="755" spans="1:7">
      <c r="A755" s="70"/>
      <c r="B755" s="69"/>
      <c r="C755" s="68"/>
      <c r="D755" s="68" t="s">
        <v>589</v>
      </c>
      <c r="E755" s="64" t="s">
        <v>588</v>
      </c>
      <c r="F755" s="67"/>
      <c r="G755" s="66"/>
    </row>
    <row r="756" spans="1:7">
      <c r="A756" s="70"/>
      <c r="B756" s="69"/>
      <c r="C756" s="68"/>
      <c r="D756" s="68" t="s">
        <v>135</v>
      </c>
      <c r="E756" s="64"/>
      <c r="F756" s="67"/>
      <c r="G756" s="66"/>
    </row>
    <row r="757" spans="1:7">
      <c r="A757" s="70"/>
      <c r="B757" s="69"/>
      <c r="C757" s="68"/>
      <c r="D757" s="68" t="s">
        <v>587</v>
      </c>
      <c r="E757" s="64" t="s">
        <v>469</v>
      </c>
      <c r="F757" s="67"/>
      <c r="G757" s="66"/>
    </row>
    <row r="758" spans="1:7" ht="30">
      <c r="A758" s="70"/>
      <c r="B758" s="84"/>
      <c r="C758" s="83"/>
      <c r="D758" s="83"/>
      <c r="E758" s="82" t="s">
        <v>586</v>
      </c>
      <c r="F758" s="93"/>
      <c r="G758" s="92"/>
    </row>
    <row r="759" spans="1:7" ht="60" customHeight="1">
      <c r="A759" s="70" t="s">
        <v>502</v>
      </c>
      <c r="B759" s="77">
        <f>B736+1</f>
        <v>67</v>
      </c>
      <c r="C759" s="76"/>
      <c r="D759" s="76"/>
      <c r="E759" s="75" t="s">
        <v>585</v>
      </c>
      <c r="F759" s="525" t="str">
        <f>"昨年1年間少しでも働いた人（休んでいた含む）("&amp;$B$187&amp;","&amp;$B$202&amp;","&amp;$B$217&amp;"いずれかの月=1-4 or Q"&amp;$B$231&amp;"=1-6)"</f>
        <v>昨年1年間少しでも働いた人（休んでいた含む）(Q16-1,Q16-2,Q16-3いずれかの月=1-4 or Q17=1-6)</v>
      </c>
      <c r="G759" s="526"/>
    </row>
    <row r="760" spans="1:7">
      <c r="A760" s="70"/>
      <c r="B760" s="69"/>
      <c r="C760" s="68"/>
      <c r="D760" s="68"/>
      <c r="E760" s="72" t="s">
        <v>567</v>
      </c>
      <c r="F760" s="74"/>
      <c r="G760" s="73"/>
    </row>
    <row r="761" spans="1:7">
      <c r="A761" s="70"/>
      <c r="B761" s="69"/>
      <c r="C761" s="68"/>
      <c r="D761" s="68" t="s">
        <v>517</v>
      </c>
      <c r="E761" s="64" t="s">
        <v>584</v>
      </c>
      <c r="F761" s="67"/>
      <c r="G761" s="66"/>
    </row>
    <row r="762" spans="1:7">
      <c r="A762" s="70"/>
      <c r="B762" s="69"/>
      <c r="C762" s="68"/>
      <c r="D762" s="68" t="s">
        <v>515</v>
      </c>
      <c r="E762" s="64" t="s">
        <v>583</v>
      </c>
      <c r="F762" s="67"/>
      <c r="G762" s="66"/>
    </row>
    <row r="763" spans="1:7" ht="45">
      <c r="A763" s="70" t="s">
        <v>502</v>
      </c>
      <c r="B763" s="77">
        <f>B759+1</f>
        <v>68</v>
      </c>
      <c r="C763" s="76"/>
      <c r="D763" s="76"/>
      <c r="E763" s="75" t="s">
        <v>578</v>
      </c>
      <c r="F763" s="525" t="str">
        <f>"1年間に副業をした人(Q"&amp;$B$759&amp;"=1)"</f>
        <v>1年間に副業をした人(Q67=1)</v>
      </c>
      <c r="G763" s="526"/>
    </row>
    <row r="764" spans="1:7">
      <c r="A764" s="70"/>
      <c r="B764" s="69"/>
      <c r="C764" s="68"/>
      <c r="D764" s="68"/>
      <c r="E764" s="78" t="s">
        <v>582</v>
      </c>
      <c r="F764" s="74"/>
      <c r="G764" s="73"/>
    </row>
    <row r="765" spans="1:7">
      <c r="A765" s="70"/>
      <c r="B765" s="69"/>
      <c r="C765" s="68"/>
      <c r="D765" s="68"/>
      <c r="E765" s="78" t="s">
        <v>576</v>
      </c>
      <c r="F765" s="74"/>
      <c r="G765" s="73"/>
    </row>
    <row r="766" spans="1:7">
      <c r="A766" s="70"/>
      <c r="B766" s="69"/>
      <c r="C766" s="68"/>
      <c r="D766" s="68"/>
      <c r="E766" s="72" t="s">
        <v>567</v>
      </c>
      <c r="F766" s="74"/>
      <c r="G766" s="73"/>
    </row>
    <row r="767" spans="1:7">
      <c r="A767" s="70"/>
      <c r="B767" s="69"/>
      <c r="C767" s="68"/>
      <c r="D767" s="68" t="s">
        <v>517</v>
      </c>
      <c r="E767" s="64" t="s">
        <v>575</v>
      </c>
      <c r="F767" s="67"/>
      <c r="G767" s="66"/>
    </row>
    <row r="768" spans="1:7">
      <c r="A768" s="70"/>
      <c r="B768" s="69"/>
      <c r="C768" s="68"/>
      <c r="D768" s="68" t="s">
        <v>515</v>
      </c>
      <c r="E768" s="64" t="s">
        <v>574</v>
      </c>
      <c r="F768" s="67"/>
      <c r="G768" s="66"/>
    </row>
    <row r="769" spans="1:7">
      <c r="A769" s="70"/>
      <c r="B769" s="69"/>
      <c r="C769" s="68"/>
      <c r="D769" s="68" t="s">
        <v>563</v>
      </c>
      <c r="E769" s="64" t="s">
        <v>573</v>
      </c>
      <c r="F769" s="67"/>
      <c r="G769" s="66"/>
    </row>
    <row r="770" spans="1:7">
      <c r="A770" s="70"/>
      <c r="B770" s="69"/>
      <c r="C770" s="68"/>
      <c r="D770" s="68" t="s">
        <v>561</v>
      </c>
      <c r="E770" s="64" t="s">
        <v>572</v>
      </c>
      <c r="F770" s="67"/>
      <c r="G770" s="66"/>
    </row>
    <row r="771" spans="1:7">
      <c r="A771" s="70"/>
      <c r="B771" s="69"/>
      <c r="C771" s="68"/>
      <c r="D771" s="68" t="s">
        <v>559</v>
      </c>
      <c r="E771" s="64" t="s">
        <v>571</v>
      </c>
      <c r="F771" s="67"/>
      <c r="G771" s="66"/>
    </row>
    <row r="772" spans="1:7">
      <c r="A772" s="70"/>
      <c r="B772" s="69"/>
      <c r="C772" s="68"/>
      <c r="D772" s="68" t="s">
        <v>557</v>
      </c>
      <c r="E772" s="64" t="s">
        <v>570</v>
      </c>
      <c r="F772" s="67"/>
      <c r="G772" s="66"/>
    </row>
    <row r="773" spans="1:7">
      <c r="A773" s="70"/>
      <c r="B773" s="69"/>
      <c r="C773" s="68"/>
      <c r="D773" s="68" t="s">
        <v>523</v>
      </c>
      <c r="E773" s="64" t="s">
        <v>569</v>
      </c>
      <c r="F773" s="67"/>
      <c r="G773" s="66"/>
    </row>
    <row r="774" spans="1:7">
      <c r="A774" s="70"/>
      <c r="B774" s="69"/>
      <c r="C774" s="68"/>
      <c r="D774" s="68"/>
      <c r="E774" s="78" t="s">
        <v>568</v>
      </c>
      <c r="F774" s="74"/>
      <c r="G774" s="73"/>
    </row>
    <row r="775" spans="1:7">
      <c r="A775" s="70"/>
      <c r="B775" s="69"/>
      <c r="C775" s="68"/>
      <c r="D775" s="68"/>
      <c r="E775" s="72" t="s">
        <v>567</v>
      </c>
      <c r="F775" s="74"/>
      <c r="G775" s="73"/>
    </row>
    <row r="776" spans="1:7">
      <c r="A776" s="70"/>
      <c r="B776" s="69"/>
      <c r="C776" s="68"/>
      <c r="D776" s="68" t="s">
        <v>517</v>
      </c>
      <c r="E776" s="64" t="s">
        <v>566</v>
      </c>
      <c r="F776" s="67"/>
      <c r="G776" s="66"/>
    </row>
    <row r="777" spans="1:7">
      <c r="A777" s="70"/>
      <c r="B777" s="69"/>
      <c r="C777" s="68"/>
      <c r="D777" s="68" t="s">
        <v>135</v>
      </c>
      <c r="E777" s="64" t="s">
        <v>565</v>
      </c>
      <c r="F777" s="67"/>
      <c r="G777" s="66"/>
    </row>
    <row r="778" spans="1:7">
      <c r="A778" s="70"/>
      <c r="B778" s="69"/>
      <c r="C778" s="68"/>
      <c r="D778" s="68" t="s">
        <v>515</v>
      </c>
      <c r="E778" s="64" t="s">
        <v>564</v>
      </c>
      <c r="F778" s="113"/>
      <c r="G778" s="112"/>
    </row>
    <row r="779" spans="1:7">
      <c r="A779" s="70"/>
      <c r="B779" s="69"/>
      <c r="C779" s="68"/>
      <c r="D779" s="68" t="s">
        <v>563</v>
      </c>
      <c r="E779" s="64" t="s">
        <v>562</v>
      </c>
      <c r="F779" s="113"/>
      <c r="G779" s="112"/>
    </row>
    <row r="780" spans="1:7">
      <c r="A780" s="70"/>
      <c r="B780" s="69"/>
      <c r="C780" s="68"/>
      <c r="D780" s="68" t="s">
        <v>561</v>
      </c>
      <c r="E780" s="64" t="s">
        <v>560</v>
      </c>
      <c r="F780" s="67"/>
      <c r="G780" s="66"/>
    </row>
    <row r="781" spans="1:7">
      <c r="A781" s="70"/>
      <c r="B781" s="69"/>
      <c r="C781" s="68"/>
      <c r="D781" s="68" t="s">
        <v>559</v>
      </c>
      <c r="E781" s="64" t="s">
        <v>558</v>
      </c>
      <c r="F781" s="67"/>
      <c r="G781" s="66"/>
    </row>
    <row r="782" spans="1:7">
      <c r="A782" s="70"/>
      <c r="B782" s="69"/>
      <c r="C782" s="68"/>
      <c r="D782" s="68" t="s">
        <v>557</v>
      </c>
      <c r="E782" s="64" t="s">
        <v>556</v>
      </c>
      <c r="F782" s="67"/>
      <c r="G782" s="66"/>
    </row>
    <row r="783" spans="1:7">
      <c r="A783" s="70"/>
      <c r="B783" s="69"/>
      <c r="C783" s="68"/>
      <c r="D783" s="68" t="s">
        <v>523</v>
      </c>
      <c r="E783" s="64" t="s">
        <v>555</v>
      </c>
      <c r="F783" s="67"/>
      <c r="G783" s="66"/>
    </row>
    <row r="784" spans="1:7">
      <c r="A784" s="70"/>
      <c r="B784" s="69"/>
      <c r="C784" s="68"/>
      <c r="D784" s="68" t="s">
        <v>554</v>
      </c>
      <c r="E784" s="64" t="s">
        <v>553</v>
      </c>
      <c r="F784" s="67"/>
      <c r="G784" s="66"/>
    </row>
    <row r="785" spans="1:7">
      <c r="A785" s="70"/>
      <c r="B785" s="69"/>
      <c r="C785" s="68"/>
      <c r="D785" s="68" t="s">
        <v>552</v>
      </c>
      <c r="E785" s="64" t="s">
        <v>551</v>
      </c>
      <c r="F785" s="67"/>
      <c r="G785" s="66"/>
    </row>
    <row r="786" spans="1:7">
      <c r="A786" s="70"/>
      <c r="B786" s="69"/>
      <c r="C786" s="68"/>
      <c r="D786" s="68" t="s">
        <v>550</v>
      </c>
      <c r="E786" s="64" t="s">
        <v>549</v>
      </c>
      <c r="F786" s="115"/>
      <c r="G786" s="114"/>
    </row>
    <row r="787" spans="1:7">
      <c r="A787" s="70"/>
      <c r="B787" s="69"/>
      <c r="C787" s="68"/>
      <c r="D787" s="68" t="s">
        <v>548</v>
      </c>
      <c r="E787" s="64" t="s">
        <v>547</v>
      </c>
      <c r="F787" s="113"/>
      <c r="G787" s="112"/>
    </row>
    <row r="788" spans="1:7">
      <c r="A788" s="70"/>
      <c r="B788" s="69"/>
      <c r="C788" s="68"/>
      <c r="D788" s="68" t="s">
        <v>546</v>
      </c>
      <c r="E788" s="64" t="s">
        <v>545</v>
      </c>
      <c r="F788" s="117"/>
      <c r="G788" s="116"/>
    </row>
    <row r="789" spans="1:7">
      <c r="A789" s="70"/>
      <c r="B789" s="69"/>
      <c r="C789" s="68"/>
      <c r="D789" s="68"/>
      <c r="E789" s="78" t="s">
        <v>581</v>
      </c>
      <c r="F789" s="74"/>
      <c r="G789" s="73"/>
    </row>
    <row r="790" spans="1:7">
      <c r="A790" s="70"/>
      <c r="B790" s="69"/>
      <c r="C790" s="68"/>
      <c r="D790" s="68"/>
      <c r="E790" s="72" t="s">
        <v>567</v>
      </c>
      <c r="F790" s="74"/>
      <c r="G790" s="73"/>
    </row>
    <row r="791" spans="1:7">
      <c r="A791" s="70"/>
      <c r="B791" s="69"/>
      <c r="C791" s="68"/>
      <c r="D791" s="68" t="s">
        <v>517</v>
      </c>
      <c r="E791" s="64" t="s">
        <v>580</v>
      </c>
      <c r="F791" s="67"/>
      <c r="G791" s="66"/>
    </row>
    <row r="792" spans="1:7">
      <c r="A792" s="70"/>
      <c r="B792" s="69"/>
      <c r="C792" s="68"/>
      <c r="D792" s="68" t="s">
        <v>515</v>
      </c>
      <c r="E792" s="64" t="s">
        <v>579</v>
      </c>
      <c r="F792" s="67"/>
      <c r="G792" s="66"/>
    </row>
    <row r="793" spans="1:7" ht="45">
      <c r="A793" s="70" t="s">
        <v>502</v>
      </c>
      <c r="B793" s="77">
        <f>B763+1</f>
        <v>69</v>
      </c>
      <c r="C793" s="76"/>
      <c r="D793" s="76"/>
      <c r="E793" s="75" t="s">
        <v>578</v>
      </c>
      <c r="F793" s="525" t="str">
        <f>"1年間に2つ以上の副業をした人(Q"&amp;B763&amp;"(3)=2）"</f>
        <v>1年間に2つ以上の副業をした人(Q68(3)=2）</v>
      </c>
      <c r="G793" s="526"/>
    </row>
    <row r="794" spans="1:7">
      <c r="A794" s="70"/>
      <c r="B794" s="69"/>
      <c r="C794" s="68"/>
      <c r="D794" s="68"/>
      <c r="E794" s="78" t="s">
        <v>577</v>
      </c>
      <c r="F794" s="74"/>
      <c r="G794" s="73"/>
    </row>
    <row r="795" spans="1:7">
      <c r="A795" s="70"/>
      <c r="B795" s="69"/>
      <c r="C795" s="68"/>
      <c r="D795" s="68"/>
      <c r="E795" s="78" t="s">
        <v>576</v>
      </c>
      <c r="F795" s="74"/>
      <c r="G795" s="73"/>
    </row>
    <row r="796" spans="1:7">
      <c r="A796" s="70"/>
      <c r="B796" s="69"/>
      <c r="C796" s="68"/>
      <c r="D796" s="68"/>
      <c r="E796" s="72" t="s">
        <v>567</v>
      </c>
      <c r="F796" s="74"/>
      <c r="G796" s="73"/>
    </row>
    <row r="797" spans="1:7">
      <c r="A797" s="70"/>
      <c r="B797" s="69"/>
      <c r="C797" s="68"/>
      <c r="D797" s="68" t="s">
        <v>517</v>
      </c>
      <c r="E797" s="64" t="s">
        <v>575</v>
      </c>
      <c r="F797" s="67"/>
      <c r="G797" s="66"/>
    </row>
    <row r="798" spans="1:7">
      <c r="A798" s="70"/>
      <c r="B798" s="69"/>
      <c r="C798" s="68"/>
      <c r="D798" s="68" t="s">
        <v>515</v>
      </c>
      <c r="E798" s="64" t="s">
        <v>574</v>
      </c>
      <c r="F798" s="67"/>
      <c r="G798" s="66"/>
    </row>
    <row r="799" spans="1:7">
      <c r="A799" s="70"/>
      <c r="B799" s="69"/>
      <c r="C799" s="68"/>
      <c r="D799" s="68" t="s">
        <v>563</v>
      </c>
      <c r="E799" s="64" t="s">
        <v>573</v>
      </c>
      <c r="F799" s="67"/>
      <c r="G799" s="66"/>
    </row>
    <row r="800" spans="1:7">
      <c r="A800" s="70"/>
      <c r="B800" s="69"/>
      <c r="C800" s="68"/>
      <c r="D800" s="68" t="s">
        <v>561</v>
      </c>
      <c r="E800" s="64" t="s">
        <v>572</v>
      </c>
      <c r="F800" s="67"/>
      <c r="G800" s="66"/>
    </row>
    <row r="801" spans="1:7">
      <c r="A801" s="70"/>
      <c r="B801" s="69"/>
      <c r="C801" s="68"/>
      <c r="D801" s="68" t="s">
        <v>559</v>
      </c>
      <c r="E801" s="64" t="s">
        <v>571</v>
      </c>
      <c r="F801" s="67"/>
      <c r="G801" s="66"/>
    </row>
    <row r="802" spans="1:7">
      <c r="A802" s="70"/>
      <c r="B802" s="69"/>
      <c r="C802" s="68"/>
      <c r="D802" s="68" t="s">
        <v>557</v>
      </c>
      <c r="E802" s="64" t="s">
        <v>570</v>
      </c>
      <c r="F802" s="67"/>
      <c r="G802" s="66"/>
    </row>
    <row r="803" spans="1:7">
      <c r="A803" s="70"/>
      <c r="B803" s="69"/>
      <c r="C803" s="68"/>
      <c r="D803" s="68" t="s">
        <v>523</v>
      </c>
      <c r="E803" s="64" t="s">
        <v>569</v>
      </c>
      <c r="F803" s="67"/>
      <c r="G803" s="66"/>
    </row>
    <row r="804" spans="1:7">
      <c r="A804" s="70"/>
      <c r="B804" s="69"/>
      <c r="C804" s="68"/>
      <c r="D804" s="68"/>
      <c r="E804" s="78" t="s">
        <v>568</v>
      </c>
      <c r="F804" s="74"/>
      <c r="G804" s="73"/>
    </row>
    <row r="805" spans="1:7">
      <c r="A805" s="70"/>
      <c r="B805" s="69"/>
      <c r="C805" s="68"/>
      <c r="D805" s="68"/>
      <c r="E805" s="72" t="s">
        <v>567</v>
      </c>
      <c r="F805" s="74"/>
      <c r="G805" s="73"/>
    </row>
    <row r="806" spans="1:7">
      <c r="A806" s="70"/>
      <c r="B806" s="69"/>
      <c r="C806" s="68"/>
      <c r="D806" s="68" t="s">
        <v>517</v>
      </c>
      <c r="E806" s="64" t="s">
        <v>566</v>
      </c>
      <c r="F806" s="67"/>
      <c r="G806" s="66"/>
    </row>
    <row r="807" spans="1:7">
      <c r="A807" s="70"/>
      <c r="B807" s="69"/>
      <c r="C807" s="68"/>
      <c r="D807" s="68" t="s">
        <v>135</v>
      </c>
      <c r="E807" s="64" t="s">
        <v>565</v>
      </c>
      <c r="F807" s="67"/>
      <c r="G807" s="66"/>
    </row>
    <row r="808" spans="1:7">
      <c r="A808" s="70"/>
      <c r="B808" s="69"/>
      <c r="C808" s="68"/>
      <c r="D808" s="68" t="s">
        <v>515</v>
      </c>
      <c r="E808" s="64" t="s">
        <v>564</v>
      </c>
      <c r="F808" s="67"/>
      <c r="G808" s="66"/>
    </row>
    <row r="809" spans="1:7">
      <c r="A809" s="70"/>
      <c r="B809" s="69"/>
      <c r="C809" s="68"/>
      <c r="D809" s="68" t="s">
        <v>563</v>
      </c>
      <c r="E809" s="64" t="s">
        <v>562</v>
      </c>
      <c r="F809" s="67"/>
      <c r="G809" s="66"/>
    </row>
    <row r="810" spans="1:7">
      <c r="A810" s="70"/>
      <c r="B810" s="69"/>
      <c r="C810" s="68"/>
      <c r="D810" s="68" t="s">
        <v>561</v>
      </c>
      <c r="E810" s="64" t="s">
        <v>560</v>
      </c>
      <c r="F810" s="67"/>
      <c r="G810" s="66"/>
    </row>
    <row r="811" spans="1:7">
      <c r="A811" s="70"/>
      <c r="B811" s="69"/>
      <c r="C811" s="68"/>
      <c r="D811" s="68" t="s">
        <v>559</v>
      </c>
      <c r="E811" s="64" t="s">
        <v>558</v>
      </c>
      <c r="F811" s="67"/>
      <c r="G811" s="66"/>
    </row>
    <row r="812" spans="1:7">
      <c r="A812" s="70"/>
      <c r="B812" s="69"/>
      <c r="C812" s="68"/>
      <c r="D812" s="68" t="s">
        <v>557</v>
      </c>
      <c r="E812" s="64" t="s">
        <v>556</v>
      </c>
      <c r="F812" s="67"/>
      <c r="G812" s="66"/>
    </row>
    <row r="813" spans="1:7">
      <c r="A813" s="70"/>
      <c r="B813" s="69"/>
      <c r="C813" s="68"/>
      <c r="D813" s="68" t="s">
        <v>523</v>
      </c>
      <c r="E813" s="64" t="s">
        <v>555</v>
      </c>
      <c r="F813" s="67"/>
      <c r="G813" s="66"/>
    </row>
    <row r="814" spans="1:7">
      <c r="A814" s="70"/>
      <c r="B814" s="69"/>
      <c r="C814" s="68"/>
      <c r="D814" s="68" t="s">
        <v>554</v>
      </c>
      <c r="E814" s="64" t="s">
        <v>553</v>
      </c>
      <c r="F814" s="115"/>
      <c r="G814" s="114"/>
    </row>
    <row r="815" spans="1:7">
      <c r="A815" s="70"/>
      <c r="B815" s="69"/>
      <c r="C815" s="68"/>
      <c r="D815" s="68" t="s">
        <v>552</v>
      </c>
      <c r="E815" s="64" t="s">
        <v>551</v>
      </c>
      <c r="F815" s="113"/>
      <c r="G815" s="112"/>
    </row>
    <row r="816" spans="1:7">
      <c r="A816" s="70"/>
      <c r="B816" s="69"/>
      <c r="C816" s="68"/>
      <c r="D816" s="68" t="s">
        <v>550</v>
      </c>
      <c r="E816" s="64" t="s">
        <v>549</v>
      </c>
      <c r="F816" s="113"/>
      <c r="G816" s="112"/>
    </row>
    <row r="817" spans="1:8">
      <c r="A817" s="70"/>
      <c r="B817" s="69"/>
      <c r="C817" s="68"/>
      <c r="D817" s="68" t="s">
        <v>548</v>
      </c>
      <c r="E817" s="64" t="s">
        <v>547</v>
      </c>
      <c r="F817" s="113"/>
      <c r="G817" s="112"/>
    </row>
    <row r="818" spans="1:8">
      <c r="A818" s="70"/>
      <c r="B818" s="69"/>
      <c r="C818" s="68"/>
      <c r="D818" s="68" t="s">
        <v>546</v>
      </c>
      <c r="E818" s="64" t="s">
        <v>545</v>
      </c>
      <c r="F818" s="113"/>
      <c r="G818" s="112"/>
    </row>
    <row r="819" spans="1:8" ht="30">
      <c r="A819" s="70" t="s">
        <v>497</v>
      </c>
      <c r="B819" s="77">
        <f>B793+1</f>
        <v>70</v>
      </c>
      <c r="C819" s="76"/>
      <c r="D819" s="76"/>
      <c r="E819" s="91" t="s">
        <v>544</v>
      </c>
      <c r="F819" s="525" t="str">
        <f>"1年間に副業をした人(Q"&amp;$B$759&amp;"=1)"</f>
        <v>1年間に副業をした人(Q67=1)</v>
      </c>
      <c r="G819" s="526"/>
    </row>
    <row r="820" spans="1:8">
      <c r="A820" s="70"/>
      <c r="B820" s="69"/>
      <c r="C820" s="68"/>
      <c r="D820" s="68"/>
      <c r="E820" s="72" t="s">
        <v>543</v>
      </c>
      <c r="F820" s="74"/>
      <c r="G820" s="73"/>
    </row>
    <row r="821" spans="1:8" ht="95.1" customHeight="1">
      <c r="A821" s="70"/>
      <c r="B821" s="69"/>
      <c r="C821" s="68"/>
      <c r="D821" s="68"/>
      <c r="E821" s="72" t="s">
        <v>542</v>
      </c>
      <c r="F821" s="74"/>
      <c r="G821" s="73"/>
    </row>
    <row r="822" spans="1:8">
      <c r="A822" s="70"/>
      <c r="B822" s="69"/>
      <c r="C822" s="68"/>
      <c r="D822" s="68"/>
      <c r="E822" s="64" t="s">
        <v>541</v>
      </c>
      <c r="F822" s="67"/>
      <c r="G822" s="66"/>
      <c r="H822" s="111"/>
    </row>
    <row r="823" spans="1:8">
      <c r="A823" s="70"/>
      <c r="B823" s="69"/>
      <c r="C823" s="68"/>
      <c r="D823" s="68" t="s">
        <v>517</v>
      </c>
      <c r="E823" s="64" t="s">
        <v>540</v>
      </c>
      <c r="F823" s="67"/>
      <c r="G823" s="66"/>
      <c r="H823" s="111"/>
    </row>
    <row r="824" spans="1:8" ht="92.25" customHeight="1">
      <c r="A824" s="70"/>
      <c r="B824" s="84"/>
      <c r="C824" s="83"/>
      <c r="D824" s="83"/>
      <c r="E824" s="110" t="s">
        <v>539</v>
      </c>
      <c r="F824" s="93"/>
      <c r="G824" s="95"/>
    </row>
    <row r="825" spans="1:8" ht="24.75">
      <c r="A825" s="56" t="s">
        <v>538</v>
      </c>
      <c r="B825" s="55"/>
      <c r="C825" s="54"/>
      <c r="D825" s="54"/>
      <c r="E825" s="51"/>
      <c r="F825" s="53"/>
      <c r="G825" s="52"/>
    </row>
    <row r="826" spans="1:8" ht="78.75" customHeight="1">
      <c r="A826" s="70"/>
      <c r="B826" s="84"/>
      <c r="C826" s="83"/>
      <c r="D826" s="83"/>
      <c r="E826" s="82" t="s">
        <v>537</v>
      </c>
      <c r="F826" s="96" t="s">
        <v>387</v>
      </c>
      <c r="G826" s="92" t="str">
        <f>"退職2回以上(Q"&amp;$B$532&amp;"=4-9)"</f>
        <v>退職2回以上(Q46=4-9)</v>
      </c>
    </row>
    <row r="827" spans="1:8" ht="28.5">
      <c r="A827" s="70" t="s">
        <v>502</v>
      </c>
      <c r="B827" s="77">
        <f>B819+1</f>
        <v>71</v>
      </c>
      <c r="C827" s="76"/>
      <c r="D827" s="76"/>
      <c r="E827" s="75" t="s">
        <v>536</v>
      </c>
      <c r="F827" s="103" t="s">
        <v>535</v>
      </c>
      <c r="G827" s="99" t="str">
        <f>"退職2回以上(Q"&amp;$B$532&amp;"=4-9)"</f>
        <v>退職2回以上(Q46=4-9)</v>
      </c>
    </row>
    <row r="828" spans="1:8">
      <c r="A828" s="70"/>
      <c r="B828" s="69"/>
      <c r="C828" s="68"/>
      <c r="D828" s="68"/>
      <c r="E828" s="71" t="s">
        <v>174</v>
      </c>
      <c r="F828" s="74"/>
      <c r="G828" s="73"/>
    </row>
    <row r="829" spans="1:8" s="50" customFormat="1">
      <c r="A829" s="70"/>
      <c r="B829" s="69"/>
      <c r="C829" s="68"/>
      <c r="D829" s="68" t="s">
        <v>135</v>
      </c>
      <c r="E829" s="64" t="s">
        <v>437</v>
      </c>
      <c r="F829" s="67"/>
      <c r="G829" s="66"/>
    </row>
    <row r="830" spans="1:8" s="50" customFormat="1">
      <c r="A830" s="70"/>
      <c r="B830" s="69"/>
      <c r="C830" s="68"/>
      <c r="D830" s="68" t="s">
        <v>528</v>
      </c>
      <c r="E830" s="64" t="s">
        <v>435</v>
      </c>
      <c r="F830" s="67"/>
      <c r="G830" s="66"/>
    </row>
    <row r="831" spans="1:8" s="50" customFormat="1">
      <c r="A831" s="70"/>
      <c r="B831" s="69"/>
      <c r="C831" s="68"/>
      <c r="D831" s="68" t="s">
        <v>527</v>
      </c>
      <c r="E831" s="64" t="s">
        <v>526</v>
      </c>
      <c r="F831" s="67"/>
      <c r="G831" s="66"/>
    </row>
    <row r="832" spans="1:8" s="50" customFormat="1">
      <c r="A832" s="70"/>
      <c r="B832" s="69"/>
      <c r="C832" s="68"/>
      <c r="D832" s="68" t="s">
        <v>273</v>
      </c>
      <c r="E832" s="64" t="s">
        <v>432</v>
      </c>
      <c r="F832" s="67"/>
      <c r="G832" s="66"/>
    </row>
    <row r="833" spans="1:7" s="50" customFormat="1">
      <c r="A833" s="70"/>
      <c r="B833" s="69"/>
      <c r="C833" s="68"/>
      <c r="D833" s="68" t="s">
        <v>271</v>
      </c>
      <c r="E833" s="64" t="s">
        <v>525</v>
      </c>
      <c r="F833" s="67"/>
      <c r="G833" s="66"/>
    </row>
    <row r="834" spans="1:7" s="50" customFormat="1">
      <c r="A834" s="70"/>
      <c r="B834" s="69"/>
      <c r="C834" s="68"/>
      <c r="D834" s="68" t="s">
        <v>270</v>
      </c>
      <c r="E834" s="64" t="s">
        <v>430</v>
      </c>
      <c r="F834" s="67"/>
      <c r="G834" s="66"/>
    </row>
    <row r="835" spans="1:7" s="50" customFormat="1">
      <c r="A835" s="70"/>
      <c r="B835" s="69"/>
      <c r="C835" s="68"/>
      <c r="D835" s="68" t="s">
        <v>135</v>
      </c>
      <c r="E835" s="64"/>
      <c r="F835" s="67"/>
      <c r="G835" s="66"/>
    </row>
    <row r="836" spans="1:7" s="50" customFormat="1">
      <c r="A836" s="70"/>
      <c r="B836" s="69"/>
      <c r="C836" s="68"/>
      <c r="D836" s="68" t="s">
        <v>524</v>
      </c>
      <c r="E836" s="64" t="s">
        <v>428</v>
      </c>
      <c r="F836" s="67"/>
      <c r="G836" s="66"/>
    </row>
    <row r="837" spans="1:7" s="50" customFormat="1">
      <c r="A837" s="70"/>
      <c r="B837" s="69"/>
      <c r="C837" s="68"/>
      <c r="D837" s="68" t="s">
        <v>523</v>
      </c>
      <c r="E837" s="64" t="s">
        <v>426</v>
      </c>
      <c r="F837" s="67"/>
      <c r="G837" s="66"/>
    </row>
    <row r="838" spans="1:7" ht="28.5">
      <c r="A838" s="70" t="s">
        <v>502</v>
      </c>
      <c r="B838" s="77">
        <f>B827+1</f>
        <v>72</v>
      </c>
      <c r="C838" s="76"/>
      <c r="D838" s="76"/>
      <c r="E838" s="75" t="s">
        <v>534</v>
      </c>
      <c r="F838" s="100" t="str">
        <f>"Q"&amp;B827&amp;"と同じ"</f>
        <v>Q71と同じ</v>
      </c>
      <c r="G838" s="99" t="str">
        <f>"退職2回以上(Q"&amp;$B$532&amp;"=4-9)"</f>
        <v>退職2回以上(Q46=4-9)</v>
      </c>
    </row>
    <row r="839" spans="1:7">
      <c r="A839" s="70"/>
      <c r="B839" s="69"/>
      <c r="C839" s="68"/>
      <c r="D839" s="68"/>
      <c r="E839" s="71" t="s">
        <v>174</v>
      </c>
      <c r="F839" s="74"/>
      <c r="G839" s="73"/>
    </row>
    <row r="840" spans="1:7" ht="30">
      <c r="A840" s="70"/>
      <c r="B840" s="69"/>
      <c r="C840" s="68"/>
      <c r="D840" s="68"/>
      <c r="E840" s="71" t="s">
        <v>521</v>
      </c>
      <c r="F840" s="74"/>
      <c r="G840" s="73"/>
    </row>
    <row r="841" spans="1:7" ht="60" customHeight="1">
      <c r="A841" s="70"/>
      <c r="B841" s="69"/>
      <c r="C841" s="68"/>
      <c r="D841" s="68"/>
      <c r="E841" s="71" t="s">
        <v>520</v>
      </c>
      <c r="F841" s="74"/>
      <c r="G841" s="73"/>
    </row>
    <row r="842" spans="1:7">
      <c r="A842" s="70"/>
      <c r="B842" s="69"/>
      <c r="C842" s="68"/>
      <c r="D842" s="68"/>
      <c r="E842" s="64" t="s">
        <v>519</v>
      </c>
      <c r="F842" s="67"/>
      <c r="G842" s="66"/>
    </row>
    <row r="843" spans="1:7" ht="30">
      <c r="A843" s="70" t="s">
        <v>502</v>
      </c>
      <c r="B843" s="77">
        <f>B838+1</f>
        <v>73</v>
      </c>
      <c r="C843" s="76"/>
      <c r="D843" s="76"/>
      <c r="E843" s="75" t="s">
        <v>533</v>
      </c>
      <c r="F843" s="525" t="str">
        <f>"前問で業種が公務以外(Q"&amp;B838&amp;"=1-65,67)"</f>
        <v>前問で業種が公務以外(Q72=1-65,67)</v>
      </c>
      <c r="G843" s="526"/>
    </row>
    <row r="844" spans="1:7">
      <c r="A844" s="70"/>
      <c r="B844" s="69"/>
      <c r="C844" s="68"/>
      <c r="D844" s="68"/>
      <c r="E844" s="71" t="s">
        <v>174</v>
      </c>
      <c r="F844" s="74"/>
      <c r="G844" s="73"/>
    </row>
    <row r="845" spans="1:7">
      <c r="A845" s="70"/>
      <c r="B845" s="69"/>
      <c r="C845" s="68"/>
      <c r="D845" s="68" t="s">
        <v>517</v>
      </c>
      <c r="E845" s="64" t="s">
        <v>516</v>
      </c>
      <c r="F845" s="67"/>
      <c r="G845" s="66"/>
    </row>
    <row r="846" spans="1:7">
      <c r="A846" s="70"/>
      <c r="B846" s="69"/>
      <c r="C846" s="68"/>
      <c r="D846" s="68" t="s">
        <v>515</v>
      </c>
      <c r="E846" s="64" t="s">
        <v>514</v>
      </c>
      <c r="F846" s="67"/>
      <c r="G846" s="66"/>
    </row>
    <row r="847" spans="1:7">
      <c r="A847" s="70"/>
      <c r="B847" s="69"/>
      <c r="C847" s="68"/>
      <c r="D847" s="68" t="s">
        <v>257</v>
      </c>
      <c r="E847" s="64" t="s">
        <v>513</v>
      </c>
      <c r="F847" s="67"/>
      <c r="G847" s="66"/>
    </row>
    <row r="848" spans="1:7">
      <c r="A848" s="70"/>
      <c r="B848" s="69"/>
      <c r="C848" s="68"/>
      <c r="D848" s="68" t="s">
        <v>255</v>
      </c>
      <c r="E848" s="64" t="s">
        <v>512</v>
      </c>
      <c r="F848" s="67"/>
      <c r="G848" s="66"/>
    </row>
    <row r="849" spans="1:7">
      <c r="A849" s="70"/>
      <c r="B849" s="69"/>
      <c r="C849" s="68"/>
      <c r="D849" s="68" t="s">
        <v>253</v>
      </c>
      <c r="E849" s="64" t="s">
        <v>511</v>
      </c>
      <c r="F849" s="67"/>
      <c r="G849" s="66"/>
    </row>
    <row r="850" spans="1:7">
      <c r="A850" s="70"/>
      <c r="B850" s="69"/>
      <c r="C850" s="68"/>
      <c r="D850" s="68" t="s">
        <v>251</v>
      </c>
      <c r="E850" s="64" t="s">
        <v>510</v>
      </c>
      <c r="F850" s="67"/>
      <c r="G850" s="66"/>
    </row>
    <row r="851" spans="1:7">
      <c r="A851" s="70"/>
      <c r="B851" s="69"/>
      <c r="C851" s="68"/>
      <c r="D851" s="68" t="s">
        <v>249</v>
      </c>
      <c r="E851" s="64" t="s">
        <v>509</v>
      </c>
      <c r="F851" s="67"/>
      <c r="G851" s="66"/>
    </row>
    <row r="852" spans="1:7">
      <c r="A852" s="70"/>
      <c r="B852" s="69"/>
      <c r="C852" s="68"/>
      <c r="D852" s="68" t="s">
        <v>157</v>
      </c>
      <c r="E852" s="64" t="s">
        <v>508</v>
      </c>
      <c r="F852" s="67"/>
      <c r="G852" s="66"/>
    </row>
    <row r="853" spans="1:7">
      <c r="A853" s="70"/>
      <c r="B853" s="69"/>
      <c r="C853" s="68"/>
      <c r="D853" s="68" t="s">
        <v>155</v>
      </c>
      <c r="E853" s="64" t="s">
        <v>507</v>
      </c>
      <c r="F853" s="67"/>
      <c r="G853" s="66"/>
    </row>
    <row r="854" spans="1:7">
      <c r="A854" s="70"/>
      <c r="B854" s="69"/>
      <c r="C854" s="68"/>
      <c r="D854" s="68" t="s">
        <v>153</v>
      </c>
      <c r="E854" s="64" t="s">
        <v>506</v>
      </c>
      <c r="F854" s="67"/>
      <c r="G854" s="66"/>
    </row>
    <row r="855" spans="1:7">
      <c r="A855" s="70"/>
      <c r="B855" s="69"/>
      <c r="C855" s="68"/>
      <c r="D855" s="68" t="s">
        <v>151</v>
      </c>
      <c r="E855" s="64" t="s">
        <v>505</v>
      </c>
      <c r="F855" s="67"/>
      <c r="G855" s="66"/>
    </row>
    <row r="856" spans="1:7">
      <c r="A856" s="70"/>
      <c r="B856" s="69"/>
      <c r="C856" s="68"/>
      <c r="D856" s="68" t="s">
        <v>149</v>
      </c>
      <c r="E856" s="64" t="s">
        <v>504</v>
      </c>
      <c r="F856" s="67"/>
      <c r="G856" s="66"/>
    </row>
    <row r="857" spans="1:7">
      <c r="A857" s="70"/>
      <c r="B857" s="69"/>
      <c r="C857" s="68"/>
      <c r="D857" s="68" t="s">
        <v>147</v>
      </c>
      <c r="E857" s="64" t="s">
        <v>503</v>
      </c>
      <c r="F857" s="67"/>
      <c r="G857" s="66"/>
    </row>
    <row r="858" spans="1:7" ht="28.5">
      <c r="A858" s="70" t="s">
        <v>502</v>
      </c>
      <c r="B858" s="77">
        <f>B843+1</f>
        <v>74</v>
      </c>
      <c r="C858" s="76"/>
      <c r="D858" s="76"/>
      <c r="E858" s="75" t="s">
        <v>532</v>
      </c>
      <c r="F858" s="100" t="str">
        <f>F838</f>
        <v>Q71と同じ</v>
      </c>
      <c r="G858" s="99" t="str">
        <f>"退職2回以上(Q"&amp;$B$532&amp;"=4-9)"</f>
        <v>退職2回以上(Q46=4-9)</v>
      </c>
    </row>
    <row r="859" spans="1:7">
      <c r="A859" s="70"/>
      <c r="B859" s="69"/>
      <c r="C859" s="68"/>
      <c r="D859" s="68"/>
      <c r="E859" s="71" t="s">
        <v>174</v>
      </c>
      <c r="F859" s="74"/>
      <c r="G859" s="73"/>
    </row>
    <row r="860" spans="1:7" ht="30">
      <c r="A860" s="70"/>
      <c r="B860" s="69"/>
      <c r="C860" s="68"/>
      <c r="D860" s="68"/>
      <c r="E860" s="71" t="s">
        <v>500</v>
      </c>
      <c r="F860" s="74"/>
      <c r="G860" s="73"/>
    </row>
    <row r="861" spans="1:7" ht="58.5" customHeight="1">
      <c r="A861" s="70"/>
      <c r="B861" s="69"/>
      <c r="C861" s="68"/>
      <c r="D861" s="68"/>
      <c r="E861" s="71" t="s">
        <v>499</v>
      </c>
      <c r="F861" s="74"/>
      <c r="G861" s="73"/>
    </row>
    <row r="862" spans="1:7">
      <c r="A862" s="70"/>
      <c r="B862" s="69"/>
      <c r="C862" s="68"/>
      <c r="D862" s="68"/>
      <c r="E862" s="64" t="s">
        <v>531</v>
      </c>
      <c r="F862" s="67"/>
      <c r="G862" s="66"/>
    </row>
    <row r="863" spans="1:7" ht="99.95" customHeight="1">
      <c r="A863" s="70"/>
      <c r="B863" s="84"/>
      <c r="C863" s="83"/>
      <c r="D863" s="83"/>
      <c r="E863" s="82" t="s">
        <v>530</v>
      </c>
      <c r="F863" s="93" t="s">
        <v>398</v>
      </c>
      <c r="G863" s="108" t="str">
        <f>"退職1回以上 かつ 12月時点就業者(Q"&amp;$B$532&amp;"=3-9 &amp; Q"&amp;$B$231&amp;"=1-6)"</f>
        <v>退職1回以上 かつ 12月時点就業者(Q46=3-9 &amp; Q17=1-6)</v>
      </c>
    </row>
    <row r="864" spans="1:7" ht="57">
      <c r="A864" s="70"/>
      <c r="B864" s="84"/>
      <c r="C864" s="83"/>
      <c r="D864" s="83"/>
      <c r="E864" s="82" t="s">
        <v>261</v>
      </c>
      <c r="F864" s="93" t="s">
        <v>398</v>
      </c>
      <c r="G864" s="108" t="str">
        <f>"退職1回以上 かつ 12月時点就業者(Q"&amp;$B$532&amp;"=3-9 &amp; Q"&amp;$B$231&amp;"=1-6)"</f>
        <v>退職1回以上 かつ 12月時点就業者(Q46=3-9 &amp; Q17=1-6)</v>
      </c>
    </row>
    <row r="865" spans="1:7" ht="28.5">
      <c r="A865" s="70" t="s">
        <v>502</v>
      </c>
      <c r="B865" s="77">
        <f>B858+1</f>
        <v>75</v>
      </c>
      <c r="C865" s="76"/>
      <c r="D865" s="76"/>
      <c r="E865" s="75" t="s">
        <v>529</v>
      </c>
      <c r="F865" s="100" t="s">
        <v>398</v>
      </c>
      <c r="G865" s="107" t="str">
        <f>"退職1回以上(Q"&amp;$B$532&amp;"=3-9)"</f>
        <v>退職1回以上(Q46=3-9)</v>
      </c>
    </row>
    <row r="866" spans="1:7">
      <c r="A866" s="70"/>
      <c r="B866" s="69"/>
      <c r="C866" s="68"/>
      <c r="D866" s="68"/>
      <c r="E866" s="71" t="s">
        <v>174</v>
      </c>
      <c r="F866" s="74"/>
      <c r="G866" s="104"/>
    </row>
    <row r="867" spans="1:7" s="50" customFormat="1">
      <c r="A867" s="70"/>
      <c r="B867" s="69"/>
      <c r="C867" s="68"/>
      <c r="D867" s="68" t="s">
        <v>135</v>
      </c>
      <c r="E867" s="64" t="s">
        <v>437</v>
      </c>
      <c r="F867" s="67"/>
      <c r="G867" s="66"/>
    </row>
    <row r="868" spans="1:7" s="50" customFormat="1">
      <c r="A868" s="70"/>
      <c r="B868" s="69"/>
      <c r="C868" s="68"/>
      <c r="D868" s="68" t="s">
        <v>528</v>
      </c>
      <c r="E868" s="64" t="s">
        <v>435</v>
      </c>
      <c r="F868" s="67"/>
      <c r="G868" s="66"/>
    </row>
    <row r="869" spans="1:7" s="50" customFormat="1">
      <c r="A869" s="70"/>
      <c r="B869" s="69"/>
      <c r="C869" s="68"/>
      <c r="D869" s="68" t="s">
        <v>527</v>
      </c>
      <c r="E869" s="64" t="s">
        <v>526</v>
      </c>
      <c r="F869" s="67"/>
      <c r="G869" s="66"/>
    </row>
    <row r="870" spans="1:7" s="50" customFormat="1">
      <c r="A870" s="70"/>
      <c r="B870" s="69"/>
      <c r="C870" s="68"/>
      <c r="D870" s="68" t="s">
        <v>273</v>
      </c>
      <c r="E870" s="64" t="s">
        <v>432</v>
      </c>
      <c r="F870" s="67"/>
      <c r="G870" s="66"/>
    </row>
    <row r="871" spans="1:7" s="50" customFormat="1">
      <c r="A871" s="70"/>
      <c r="B871" s="69"/>
      <c r="C871" s="68"/>
      <c r="D871" s="68" t="s">
        <v>271</v>
      </c>
      <c r="E871" s="64" t="s">
        <v>525</v>
      </c>
      <c r="F871" s="67"/>
      <c r="G871" s="66"/>
    </row>
    <row r="872" spans="1:7" s="50" customFormat="1">
      <c r="A872" s="70"/>
      <c r="B872" s="69"/>
      <c r="C872" s="68"/>
      <c r="D872" s="68" t="s">
        <v>270</v>
      </c>
      <c r="E872" s="64" t="s">
        <v>430</v>
      </c>
      <c r="F872" s="67"/>
      <c r="G872" s="66"/>
    </row>
    <row r="873" spans="1:7" s="50" customFormat="1">
      <c r="A873" s="70"/>
      <c r="B873" s="69"/>
      <c r="C873" s="68"/>
      <c r="D873" s="68" t="s">
        <v>135</v>
      </c>
      <c r="E873" s="64"/>
      <c r="F873" s="67"/>
      <c r="G873" s="66"/>
    </row>
    <row r="874" spans="1:7" s="50" customFormat="1">
      <c r="A874" s="70"/>
      <c r="B874" s="69"/>
      <c r="C874" s="68"/>
      <c r="D874" s="68" t="s">
        <v>524</v>
      </c>
      <c r="E874" s="64" t="s">
        <v>428</v>
      </c>
      <c r="F874" s="67"/>
      <c r="G874" s="80"/>
    </row>
    <row r="875" spans="1:7" s="50" customFormat="1">
      <c r="A875" s="70"/>
      <c r="B875" s="69"/>
      <c r="C875" s="68"/>
      <c r="D875" s="68" t="s">
        <v>523</v>
      </c>
      <c r="E875" s="64" t="s">
        <v>426</v>
      </c>
      <c r="F875" s="67"/>
      <c r="G875" s="80"/>
    </row>
    <row r="876" spans="1:7" ht="57">
      <c r="A876" s="70"/>
      <c r="B876" s="84"/>
      <c r="C876" s="83"/>
      <c r="D876" s="83"/>
      <c r="E876" s="82" t="s">
        <v>261</v>
      </c>
      <c r="F876" s="93" t="s">
        <v>398</v>
      </c>
      <c r="G876" s="108" t="str">
        <f>"退職1回以上 かつ 12月時点就業者(Q"&amp;$B$532&amp;"=3-9 &amp; Q"&amp;$B$231&amp;"=1-6)"</f>
        <v>退職1回以上 かつ 12月時点就業者(Q46=3-9 &amp; Q17=1-6)</v>
      </c>
    </row>
    <row r="877" spans="1:7" ht="28.5">
      <c r="A877" s="70" t="s">
        <v>502</v>
      </c>
      <c r="B877" s="77">
        <f>B865+1</f>
        <v>76</v>
      </c>
      <c r="C877" s="76"/>
      <c r="D877" s="76"/>
      <c r="E877" s="75" t="s">
        <v>522</v>
      </c>
      <c r="F877" s="100" t="str">
        <f>F865</f>
        <v>表示なし</v>
      </c>
      <c r="G877" s="107" t="str">
        <f>"退職1回以上(Q"&amp;$B$532&amp;"=3-9)"</f>
        <v>退職1回以上(Q46=3-9)</v>
      </c>
    </row>
    <row r="878" spans="1:7">
      <c r="A878" s="70"/>
      <c r="B878" s="69"/>
      <c r="C878" s="68"/>
      <c r="D878" s="68"/>
      <c r="E878" s="71" t="s">
        <v>174</v>
      </c>
      <c r="F878" s="74"/>
      <c r="G878" s="104"/>
    </row>
    <row r="879" spans="1:7" ht="30">
      <c r="A879" s="70"/>
      <c r="B879" s="69"/>
      <c r="C879" s="68"/>
      <c r="D879" s="68"/>
      <c r="E879" s="71" t="s">
        <v>521</v>
      </c>
      <c r="F879" s="74"/>
      <c r="G879" s="104"/>
    </row>
    <row r="880" spans="1:7" ht="60" customHeight="1">
      <c r="A880" s="70"/>
      <c r="B880" s="69"/>
      <c r="C880" s="68"/>
      <c r="D880" s="68"/>
      <c r="E880" s="71" t="s">
        <v>520</v>
      </c>
      <c r="F880" s="74"/>
      <c r="G880" s="104"/>
    </row>
    <row r="881" spans="1:7">
      <c r="A881" s="70"/>
      <c r="B881" s="69"/>
      <c r="C881" s="68"/>
      <c r="D881" s="68"/>
      <c r="E881" s="64" t="s">
        <v>519</v>
      </c>
      <c r="F881" s="67"/>
      <c r="G881" s="80"/>
    </row>
    <row r="882" spans="1:7" ht="71.25">
      <c r="A882" s="70"/>
      <c r="B882" s="84"/>
      <c r="C882" s="83"/>
      <c r="D882" s="83"/>
      <c r="E882" s="82" t="s">
        <v>261</v>
      </c>
      <c r="F882" s="93" t="s">
        <v>398</v>
      </c>
      <c r="G882" s="108" t="str">
        <f>"前問で業種が公務以外 かつ 12月時点就業者(Q"&amp;$B$877&amp;"=1-65,67 &amp; Q"&amp;$B$231&amp;"=1-6)"</f>
        <v>前問で業種が公務以外 かつ 12月時点就業者(Q76=1-65,67 &amp; Q17=1-6)</v>
      </c>
    </row>
    <row r="883" spans="1:7" ht="42.75">
      <c r="A883" s="70" t="s">
        <v>502</v>
      </c>
      <c r="B883" s="77">
        <f>B877+1</f>
        <v>77</v>
      </c>
      <c r="C883" s="76"/>
      <c r="D883" s="76"/>
      <c r="E883" s="75" t="s">
        <v>518</v>
      </c>
      <c r="F883" s="100" t="str">
        <f>F877</f>
        <v>表示なし</v>
      </c>
      <c r="G883" s="107" t="str">
        <f>"前問で業種が公務以外(Q"&amp;$B$877&amp;"=1-65,67)"</f>
        <v>前問で業種が公務以外(Q76=1-65,67)</v>
      </c>
    </row>
    <row r="884" spans="1:7">
      <c r="A884" s="70"/>
      <c r="B884" s="69"/>
      <c r="C884" s="68"/>
      <c r="D884" s="68"/>
      <c r="E884" s="71" t="s">
        <v>174</v>
      </c>
      <c r="F884" s="74"/>
      <c r="G884" s="104"/>
    </row>
    <row r="885" spans="1:7">
      <c r="A885" s="70"/>
      <c r="B885" s="69"/>
      <c r="C885" s="68"/>
      <c r="D885" s="68" t="s">
        <v>517</v>
      </c>
      <c r="E885" s="64" t="s">
        <v>516</v>
      </c>
      <c r="F885" s="67"/>
      <c r="G885" s="80"/>
    </row>
    <row r="886" spans="1:7">
      <c r="A886" s="70"/>
      <c r="B886" s="69"/>
      <c r="C886" s="68"/>
      <c r="D886" s="68" t="s">
        <v>515</v>
      </c>
      <c r="E886" s="64" t="s">
        <v>514</v>
      </c>
      <c r="F886" s="67"/>
      <c r="G886" s="80"/>
    </row>
    <row r="887" spans="1:7">
      <c r="A887" s="70"/>
      <c r="B887" s="69"/>
      <c r="C887" s="68"/>
      <c r="D887" s="68" t="s">
        <v>257</v>
      </c>
      <c r="E887" s="64" t="s">
        <v>513</v>
      </c>
      <c r="F887" s="67"/>
      <c r="G887" s="80"/>
    </row>
    <row r="888" spans="1:7">
      <c r="A888" s="70"/>
      <c r="B888" s="69"/>
      <c r="C888" s="68"/>
      <c r="D888" s="68" t="s">
        <v>255</v>
      </c>
      <c r="E888" s="64" t="s">
        <v>512</v>
      </c>
      <c r="F888" s="67"/>
      <c r="G888" s="66"/>
    </row>
    <row r="889" spans="1:7">
      <c r="A889" s="70"/>
      <c r="B889" s="69"/>
      <c r="C889" s="68"/>
      <c r="D889" s="68" t="s">
        <v>253</v>
      </c>
      <c r="E889" s="64" t="s">
        <v>511</v>
      </c>
      <c r="F889" s="67"/>
      <c r="G889" s="66"/>
    </row>
    <row r="890" spans="1:7">
      <c r="A890" s="70"/>
      <c r="B890" s="69"/>
      <c r="C890" s="68"/>
      <c r="D890" s="68" t="s">
        <v>251</v>
      </c>
      <c r="E890" s="64" t="s">
        <v>510</v>
      </c>
      <c r="F890" s="67"/>
      <c r="G890" s="66"/>
    </row>
    <row r="891" spans="1:7">
      <c r="A891" s="70"/>
      <c r="B891" s="69"/>
      <c r="C891" s="68"/>
      <c r="D891" s="68" t="s">
        <v>249</v>
      </c>
      <c r="E891" s="64" t="s">
        <v>509</v>
      </c>
      <c r="F891" s="67"/>
      <c r="G891" s="66"/>
    </row>
    <row r="892" spans="1:7">
      <c r="A892" s="70"/>
      <c r="B892" s="69"/>
      <c r="C892" s="68"/>
      <c r="D892" s="68" t="s">
        <v>157</v>
      </c>
      <c r="E892" s="64" t="s">
        <v>508</v>
      </c>
      <c r="F892" s="67"/>
      <c r="G892" s="66"/>
    </row>
    <row r="893" spans="1:7">
      <c r="A893" s="70"/>
      <c r="B893" s="69"/>
      <c r="C893" s="68"/>
      <c r="D893" s="68" t="s">
        <v>155</v>
      </c>
      <c r="E893" s="64" t="s">
        <v>507</v>
      </c>
      <c r="F893" s="67"/>
      <c r="G893" s="66"/>
    </row>
    <row r="894" spans="1:7">
      <c r="A894" s="70"/>
      <c r="B894" s="69"/>
      <c r="C894" s="68"/>
      <c r="D894" s="68" t="s">
        <v>153</v>
      </c>
      <c r="E894" s="64" t="s">
        <v>506</v>
      </c>
      <c r="F894" s="67"/>
      <c r="G894" s="66"/>
    </row>
    <row r="895" spans="1:7">
      <c r="A895" s="70"/>
      <c r="B895" s="69"/>
      <c r="C895" s="68"/>
      <c r="D895" s="68" t="s">
        <v>151</v>
      </c>
      <c r="E895" s="64" t="s">
        <v>505</v>
      </c>
      <c r="F895" s="67"/>
      <c r="G895" s="66"/>
    </row>
    <row r="896" spans="1:7">
      <c r="A896" s="70"/>
      <c r="B896" s="69"/>
      <c r="C896" s="68"/>
      <c r="D896" s="68" t="s">
        <v>149</v>
      </c>
      <c r="E896" s="64" t="s">
        <v>504</v>
      </c>
      <c r="F896" s="67"/>
      <c r="G896" s="80"/>
    </row>
    <row r="897" spans="1:7">
      <c r="A897" s="70"/>
      <c r="B897" s="69"/>
      <c r="C897" s="68"/>
      <c r="D897" s="68" t="s">
        <v>147</v>
      </c>
      <c r="E897" s="64" t="s">
        <v>503</v>
      </c>
      <c r="F897" s="67"/>
      <c r="G897" s="80"/>
    </row>
    <row r="898" spans="1:7" ht="57">
      <c r="A898" s="70"/>
      <c r="B898" s="84"/>
      <c r="C898" s="83"/>
      <c r="D898" s="83"/>
      <c r="E898" s="82" t="s">
        <v>261</v>
      </c>
      <c r="F898" s="93" t="s">
        <v>398</v>
      </c>
      <c r="G898" s="108" t="str">
        <f>"退職1回以上 かつ 12月時点就業者(Q"&amp;$B$532&amp;"=3-9 &amp; Q"&amp;$B$231&amp;"=1-6)"</f>
        <v>退職1回以上 かつ 12月時点就業者(Q46=3-9 &amp; Q17=1-6)</v>
      </c>
    </row>
    <row r="899" spans="1:7" ht="28.5">
      <c r="A899" s="70" t="s">
        <v>502</v>
      </c>
      <c r="B899" s="77">
        <f>B883+1</f>
        <v>78</v>
      </c>
      <c r="C899" s="76"/>
      <c r="D899" s="76"/>
      <c r="E899" s="75" t="s">
        <v>501</v>
      </c>
      <c r="F899" s="100" t="str">
        <f>F883</f>
        <v>表示なし</v>
      </c>
      <c r="G899" s="107" t="str">
        <f>"退職1回以上(Q"&amp;$B$532&amp;"=3-9)"</f>
        <v>退職1回以上(Q46=3-9)</v>
      </c>
    </row>
    <row r="900" spans="1:7">
      <c r="A900" s="70"/>
      <c r="B900" s="69"/>
      <c r="C900" s="68"/>
      <c r="D900" s="68"/>
      <c r="E900" s="71" t="s">
        <v>174</v>
      </c>
      <c r="F900" s="74"/>
      <c r="G900" s="104"/>
    </row>
    <row r="901" spans="1:7" ht="30">
      <c r="A901" s="70"/>
      <c r="B901" s="69"/>
      <c r="C901" s="68"/>
      <c r="D901" s="68"/>
      <c r="E901" s="71" t="s">
        <v>500</v>
      </c>
      <c r="F901" s="74"/>
      <c r="G901" s="104"/>
    </row>
    <row r="902" spans="1:7" ht="66" customHeight="1">
      <c r="A902" s="70"/>
      <c r="B902" s="69"/>
      <c r="C902" s="68"/>
      <c r="D902" s="68"/>
      <c r="E902" s="71" t="s">
        <v>499</v>
      </c>
      <c r="F902" s="74"/>
      <c r="G902" s="104"/>
    </row>
    <row r="903" spans="1:7">
      <c r="A903" s="70"/>
      <c r="B903" s="69"/>
      <c r="C903" s="68"/>
      <c r="D903" s="68"/>
      <c r="E903" s="64" t="s">
        <v>498</v>
      </c>
      <c r="F903" s="67"/>
      <c r="G903" s="80"/>
    </row>
    <row r="904" spans="1:7" ht="57">
      <c r="A904" s="70"/>
      <c r="B904" s="84"/>
      <c r="C904" s="83"/>
      <c r="D904" s="83"/>
      <c r="E904" s="82" t="s">
        <v>261</v>
      </c>
      <c r="F904" s="93" t="s">
        <v>398</v>
      </c>
      <c r="G904" s="108" t="str">
        <f>"退職1回以上 かつ 12月時点就業者(Q"&amp;$B$532&amp;"=3-9 &amp; Q"&amp;$B$231&amp;"=1-6)"</f>
        <v>退職1回以上 かつ 12月時点就業者(Q46=3-9 &amp; Q17=1-6)</v>
      </c>
    </row>
    <row r="905" spans="1:7" ht="28.5">
      <c r="A905" s="70" t="s">
        <v>497</v>
      </c>
      <c r="B905" s="77">
        <f>B899+1</f>
        <v>79</v>
      </c>
      <c r="C905" s="76"/>
      <c r="D905" s="76"/>
      <c r="E905" s="75" t="s">
        <v>496</v>
      </c>
      <c r="F905" s="100" t="str">
        <f>F899</f>
        <v>表示なし</v>
      </c>
      <c r="G905" s="107" t="str">
        <f>"退職1回以上(Q"&amp;$B$532&amp;"=3-9)"</f>
        <v>退職1回以上(Q46=3-9)</v>
      </c>
    </row>
    <row r="906" spans="1:7">
      <c r="A906" s="70"/>
      <c r="B906" s="69"/>
      <c r="C906" s="68"/>
      <c r="D906" s="68"/>
      <c r="E906" s="71" t="s">
        <v>332</v>
      </c>
      <c r="F906" s="74"/>
      <c r="G906" s="104"/>
    </row>
    <row r="907" spans="1:7" ht="30">
      <c r="A907" s="70"/>
      <c r="B907" s="69"/>
      <c r="C907" s="68"/>
      <c r="D907" s="68"/>
      <c r="E907" s="71" t="s">
        <v>495</v>
      </c>
      <c r="F907" s="74"/>
      <c r="G907" s="104"/>
    </row>
    <row r="908" spans="1:7" ht="29.25" customHeight="1">
      <c r="A908" s="70"/>
      <c r="B908" s="69"/>
      <c r="C908" s="68"/>
      <c r="D908" s="68"/>
      <c r="E908" s="71" t="s">
        <v>494</v>
      </c>
      <c r="F908" s="74"/>
      <c r="G908" s="104"/>
    </row>
    <row r="909" spans="1:7">
      <c r="A909" s="70"/>
      <c r="B909" s="69"/>
      <c r="C909" s="68"/>
      <c r="D909" s="68"/>
      <c r="E909" s="71" t="s">
        <v>493</v>
      </c>
      <c r="F909" s="74"/>
      <c r="G909" s="104"/>
    </row>
    <row r="910" spans="1:7">
      <c r="A910" s="70"/>
      <c r="B910" s="69"/>
      <c r="C910" s="68"/>
      <c r="D910" s="68"/>
      <c r="E910" s="64" t="s">
        <v>492</v>
      </c>
      <c r="F910" s="67"/>
      <c r="G910" s="80"/>
    </row>
    <row r="911" spans="1:7">
      <c r="A911" s="70"/>
      <c r="B911" s="69"/>
      <c r="C911" s="68"/>
      <c r="D911" s="68"/>
      <c r="E911" s="64" t="s">
        <v>491</v>
      </c>
      <c r="F911" s="67"/>
      <c r="G911" s="80"/>
    </row>
    <row r="912" spans="1:7" ht="120">
      <c r="A912" s="70"/>
      <c r="B912" s="84"/>
      <c r="C912" s="83"/>
      <c r="D912" s="83"/>
      <c r="E912" s="82" t="s">
        <v>490</v>
      </c>
      <c r="F912" s="93"/>
      <c r="G912" s="109"/>
    </row>
    <row r="913" spans="1:7" ht="57">
      <c r="A913" s="70"/>
      <c r="B913" s="84"/>
      <c r="C913" s="83"/>
      <c r="D913" s="83"/>
      <c r="E913" s="82" t="s">
        <v>261</v>
      </c>
      <c r="F913" s="93" t="s">
        <v>398</v>
      </c>
      <c r="G913" s="108" t="str">
        <f>"退職1回以上 かつ 12月時点就業者(Q"&amp;$B$532&amp;"=3-9 &amp; Q"&amp;$B$231&amp;"=1-6)"</f>
        <v>退職1回以上 かつ 12月時点就業者(Q46=3-9 &amp; Q17=1-6)</v>
      </c>
    </row>
    <row r="914" spans="1:7" ht="28.5">
      <c r="A914" s="70" t="s">
        <v>489</v>
      </c>
      <c r="B914" s="77">
        <f>B905+1</f>
        <v>80</v>
      </c>
      <c r="C914" s="76"/>
      <c r="D914" s="76"/>
      <c r="E914" s="75" t="s">
        <v>488</v>
      </c>
      <c r="F914" s="100" t="str">
        <f>F905</f>
        <v>表示なし</v>
      </c>
      <c r="G914" s="107" t="str">
        <f>"退職1回以上(Q"&amp;$B$532&amp;"=3-9)"</f>
        <v>退職1回以上(Q46=3-9)</v>
      </c>
    </row>
    <row r="915" spans="1:7">
      <c r="A915" s="70"/>
      <c r="B915" s="69"/>
      <c r="C915" s="68"/>
      <c r="D915" s="68"/>
      <c r="E915" s="71" t="s">
        <v>332</v>
      </c>
      <c r="F915" s="74"/>
      <c r="G915" s="104"/>
    </row>
    <row r="916" spans="1:7">
      <c r="A916" s="70"/>
      <c r="B916" s="69"/>
      <c r="C916" s="68"/>
      <c r="D916" s="68"/>
      <c r="E916" s="71" t="s">
        <v>487</v>
      </c>
      <c r="F916" s="74"/>
      <c r="G916" s="73"/>
    </row>
    <row r="917" spans="1:7">
      <c r="A917" s="70"/>
      <c r="B917" s="69"/>
      <c r="C917" s="68"/>
      <c r="D917" s="68"/>
      <c r="E917" s="64" t="s">
        <v>486</v>
      </c>
      <c r="F917" s="67"/>
      <c r="G917" s="66"/>
    </row>
    <row r="918" spans="1:7" ht="57" customHeight="1">
      <c r="A918" s="70" t="s">
        <v>485</v>
      </c>
      <c r="B918" s="77">
        <f>B914+1</f>
        <v>81</v>
      </c>
      <c r="C918" s="76"/>
      <c r="D918" s="76"/>
      <c r="E918" s="75" t="s">
        <v>484</v>
      </c>
      <c r="F918" s="100" t="str">
        <f>"昨年1年間入職者 かつ 12月就業者（Q"&amp;$B$575&amp;"=2 &amp; Q"&amp;$B$231&amp;"=1-6)"</f>
        <v>昨年1年間入職者 かつ 12月就業者（Q50=2 &amp; Q17=1-6)</v>
      </c>
      <c r="G918" s="105" t="str">
        <f>"退職1回以上 かつ 12月時点就業者(Q"&amp;$B$532&amp;"=3-9 &amp; Q"&amp;$B$231&amp;"=1-6)"</f>
        <v>退職1回以上 かつ 12月時点就業者(Q46=3-9 &amp; Q17=1-6)</v>
      </c>
    </row>
    <row r="919" spans="1:7">
      <c r="A919" s="70"/>
      <c r="B919" s="69"/>
      <c r="C919" s="68"/>
      <c r="D919" s="68"/>
      <c r="E919" s="106" t="s">
        <v>461</v>
      </c>
      <c r="F919" s="74"/>
      <c r="G919" s="104"/>
    </row>
    <row r="920" spans="1:7">
      <c r="A920" s="70"/>
      <c r="B920" s="69"/>
      <c r="C920" s="68" t="s">
        <v>458</v>
      </c>
      <c r="D920" s="68" t="s">
        <v>460</v>
      </c>
      <c r="E920" s="64" t="s">
        <v>483</v>
      </c>
      <c r="F920" s="67"/>
      <c r="G920" s="80"/>
    </row>
    <row r="921" spans="1:7">
      <c r="A921" s="70"/>
      <c r="B921" s="69"/>
      <c r="C921" s="68" t="s">
        <v>458</v>
      </c>
      <c r="D921" s="68" t="s">
        <v>457</v>
      </c>
      <c r="E921" s="64" t="s">
        <v>482</v>
      </c>
      <c r="F921" s="67"/>
      <c r="G921" s="80"/>
    </row>
    <row r="922" spans="1:7">
      <c r="A922" s="70"/>
      <c r="B922" s="69"/>
      <c r="C922" s="68"/>
      <c r="D922" s="68" t="s">
        <v>266</v>
      </c>
      <c r="E922" s="64" t="s">
        <v>481</v>
      </c>
      <c r="F922" s="67"/>
      <c r="G922" s="80"/>
    </row>
    <row r="923" spans="1:7">
      <c r="A923" s="70"/>
      <c r="B923" s="69"/>
      <c r="C923" s="68"/>
      <c r="D923" s="68" t="s">
        <v>265</v>
      </c>
      <c r="E923" s="64" t="s">
        <v>480</v>
      </c>
      <c r="F923" s="67"/>
      <c r="G923" s="80"/>
    </row>
    <row r="924" spans="1:7">
      <c r="A924" s="70"/>
      <c r="B924" s="69"/>
      <c r="C924" s="68"/>
      <c r="D924" s="68" t="s">
        <v>257</v>
      </c>
      <c r="E924" s="64" t="s">
        <v>479</v>
      </c>
      <c r="F924" s="67"/>
      <c r="G924" s="80"/>
    </row>
    <row r="925" spans="1:7">
      <c r="A925" s="70"/>
      <c r="B925" s="69"/>
      <c r="C925" s="68"/>
      <c r="D925" s="68" t="s">
        <v>255</v>
      </c>
      <c r="E925" s="64" t="s">
        <v>478</v>
      </c>
      <c r="F925" s="67"/>
      <c r="G925" s="80"/>
    </row>
    <row r="926" spans="1:7">
      <c r="A926" s="70"/>
      <c r="B926" s="69"/>
      <c r="C926" s="68"/>
      <c r="D926" s="68" t="s">
        <v>253</v>
      </c>
      <c r="E926" s="64" t="s">
        <v>477</v>
      </c>
      <c r="F926" s="67"/>
      <c r="G926" s="80"/>
    </row>
    <row r="927" spans="1:7">
      <c r="A927" s="70"/>
      <c r="B927" s="69"/>
      <c r="C927" s="68"/>
      <c r="D927" s="68" t="s">
        <v>251</v>
      </c>
      <c r="E927" s="64" t="s">
        <v>476</v>
      </c>
      <c r="F927" s="67"/>
      <c r="G927" s="80"/>
    </row>
    <row r="928" spans="1:7">
      <c r="A928" s="70"/>
      <c r="B928" s="69"/>
      <c r="C928" s="68"/>
      <c r="D928" s="68" t="s">
        <v>249</v>
      </c>
      <c r="E928" s="64" t="s">
        <v>475</v>
      </c>
      <c r="F928" s="67"/>
      <c r="G928" s="80"/>
    </row>
    <row r="929" spans="1:7">
      <c r="A929" s="70"/>
      <c r="B929" s="69"/>
      <c r="C929" s="68"/>
      <c r="D929" s="68" t="s">
        <v>157</v>
      </c>
      <c r="E929" s="64" t="s">
        <v>474</v>
      </c>
      <c r="F929" s="67"/>
      <c r="G929" s="80"/>
    </row>
    <row r="930" spans="1:7">
      <c r="A930" s="70"/>
      <c r="B930" s="69"/>
      <c r="C930" s="68"/>
      <c r="D930" s="68" t="s">
        <v>155</v>
      </c>
      <c r="E930" s="64" t="s">
        <v>473</v>
      </c>
      <c r="F930" s="67"/>
      <c r="G930" s="80"/>
    </row>
    <row r="931" spans="1:7">
      <c r="A931" s="70"/>
      <c r="B931" s="69"/>
      <c r="C931" s="68"/>
      <c r="D931" s="68" t="s">
        <v>153</v>
      </c>
      <c r="E931" s="64" t="s">
        <v>472</v>
      </c>
      <c r="F931" s="67"/>
      <c r="G931" s="80"/>
    </row>
    <row r="932" spans="1:7">
      <c r="A932" s="70"/>
      <c r="B932" s="69"/>
      <c r="C932" s="68"/>
      <c r="D932" s="68" t="s">
        <v>151</v>
      </c>
      <c r="E932" s="64" t="s">
        <v>471</v>
      </c>
      <c r="F932" s="67"/>
      <c r="G932" s="80"/>
    </row>
    <row r="933" spans="1:7">
      <c r="A933" s="70"/>
      <c r="B933" s="69"/>
      <c r="C933" s="68"/>
      <c r="D933" s="68" t="s">
        <v>149</v>
      </c>
      <c r="E933" s="64" t="s">
        <v>470</v>
      </c>
      <c r="F933" s="67"/>
      <c r="G933" s="80"/>
    </row>
    <row r="934" spans="1:7">
      <c r="A934" s="70"/>
      <c r="B934" s="69"/>
      <c r="C934" s="68"/>
      <c r="D934" s="68" t="s">
        <v>147</v>
      </c>
      <c r="E934" s="64" t="s">
        <v>469</v>
      </c>
      <c r="F934" s="67"/>
      <c r="G934" s="80"/>
    </row>
    <row r="935" spans="1:7" ht="85.5">
      <c r="A935" s="70"/>
      <c r="B935" s="84"/>
      <c r="C935" s="83"/>
      <c r="D935" s="83"/>
      <c r="E935" s="82" t="s">
        <v>261</v>
      </c>
      <c r="F935" s="93" t="s">
        <v>468</v>
      </c>
      <c r="G935" s="95" t="s">
        <v>467</v>
      </c>
    </row>
    <row r="936" spans="1:7" ht="85.5">
      <c r="A936" s="70" t="s">
        <v>175</v>
      </c>
      <c r="B936" s="77">
        <f>B918+1</f>
        <v>82</v>
      </c>
      <c r="C936" s="76"/>
      <c r="D936" s="76"/>
      <c r="E936" s="75" t="s">
        <v>466</v>
      </c>
      <c r="F936" s="100" t="str">
        <f>"退職1回以上 かつ 昨年1年間入職者 かつ 12月就業者（Q46=3-9 &amp; Q"&amp;$B$575&amp;"=2 &amp; Q"&amp;$B$231&amp;"=1-6)"</f>
        <v>退職1回以上 かつ 昨年1年間入職者 かつ 12月就業者（Q46=3-9 &amp; Q50=2 &amp; Q17=1-6)</v>
      </c>
      <c r="G936" s="105" t="str">
        <f>"退職1回以上 かつ 12月時点就業者(Q"&amp;$B$532&amp;"=3-9 &amp; Q"&amp;$B$231&amp;"=1-6)"</f>
        <v>退職1回以上 かつ 12月時点就業者(Q46=3-9 &amp; Q17=1-6)</v>
      </c>
    </row>
    <row r="937" spans="1:7">
      <c r="A937" s="70"/>
      <c r="B937" s="69"/>
      <c r="C937" s="68"/>
      <c r="D937" s="68"/>
      <c r="E937" s="71" t="s">
        <v>174</v>
      </c>
      <c r="F937" s="74"/>
      <c r="G937" s="104"/>
    </row>
    <row r="938" spans="1:7">
      <c r="A938" s="70"/>
      <c r="B938" s="69"/>
      <c r="C938" s="68"/>
      <c r="D938" s="68" t="s">
        <v>170</v>
      </c>
      <c r="E938" s="64" t="s">
        <v>465</v>
      </c>
      <c r="F938" s="67"/>
      <c r="G938" s="80"/>
    </row>
    <row r="939" spans="1:7" ht="31.5" customHeight="1">
      <c r="A939" s="70"/>
      <c r="B939" s="69"/>
      <c r="C939" s="68"/>
      <c r="D939" s="68" t="s">
        <v>168</v>
      </c>
      <c r="E939" s="64" t="s">
        <v>464</v>
      </c>
      <c r="F939" s="67"/>
      <c r="G939" s="80"/>
    </row>
    <row r="940" spans="1:7">
      <c r="A940" s="70"/>
      <c r="B940" s="69"/>
      <c r="C940" s="68"/>
      <c r="D940" s="68" t="s">
        <v>166</v>
      </c>
      <c r="E940" s="64" t="s">
        <v>463</v>
      </c>
      <c r="F940" s="67"/>
      <c r="G940" s="80"/>
    </row>
    <row r="941" spans="1:7" ht="57" customHeight="1">
      <c r="A941" s="70"/>
      <c r="B941" s="84"/>
      <c r="C941" s="83"/>
      <c r="D941" s="83"/>
      <c r="E941" s="82" t="s">
        <v>261</v>
      </c>
      <c r="F941" s="93" t="str">
        <f>"昨年1年間退職者 かつ 12月就業者（Q"&amp;$B$575&amp;"=１ &amp; Q"&amp;$B$231&amp;"=1-6)"</f>
        <v>昨年1年間退職者 かつ 12月就業者（Q50=１ &amp; Q17=1-6)</v>
      </c>
      <c r="G941" s="108" t="str">
        <f>"退職1回以上 かつ 12月時点就業者(Q"&amp;$B$532&amp;"=3-9 &amp; Q"&amp;$B$231&amp;"=1-6)"</f>
        <v>退職1回以上 かつ 12月時点就業者(Q46=3-9 &amp; Q17=1-6)</v>
      </c>
    </row>
    <row r="942" spans="1:7" ht="30">
      <c r="A942" s="70" t="s">
        <v>173</v>
      </c>
      <c r="B942" s="77">
        <f>B936+1</f>
        <v>83</v>
      </c>
      <c r="C942" s="76"/>
      <c r="D942" s="76"/>
      <c r="E942" s="91" t="s">
        <v>462</v>
      </c>
      <c r="F942" s="100" t="str">
        <f>"退職者（Q"&amp;$B$575&amp;"=１）"</f>
        <v>退職者（Q50=１）</v>
      </c>
      <c r="G942" s="107" t="str">
        <f>"退職1回以上(Q"&amp;$B$532&amp;"=3-9)"</f>
        <v>退職1回以上(Q46=3-9)</v>
      </c>
    </row>
    <row r="943" spans="1:7">
      <c r="A943" s="70"/>
      <c r="B943" s="69"/>
      <c r="C943" s="68"/>
      <c r="D943" s="68"/>
      <c r="E943" s="106" t="s">
        <v>461</v>
      </c>
      <c r="F943" s="74"/>
      <c r="G943" s="104"/>
    </row>
    <row r="944" spans="1:7">
      <c r="A944" s="70"/>
      <c r="B944" s="69"/>
      <c r="C944" s="68" t="s">
        <v>458</v>
      </c>
      <c r="D944" s="68" t="s">
        <v>460</v>
      </c>
      <c r="E944" s="64" t="s">
        <v>459</v>
      </c>
      <c r="F944" s="67"/>
      <c r="G944" s="80"/>
    </row>
    <row r="945" spans="1:7">
      <c r="A945" s="70"/>
      <c r="B945" s="69"/>
      <c r="C945" s="68" t="s">
        <v>458</v>
      </c>
      <c r="D945" s="68" t="s">
        <v>457</v>
      </c>
      <c r="E945" s="64" t="s">
        <v>456</v>
      </c>
      <c r="F945" s="67"/>
      <c r="G945" s="80"/>
    </row>
    <row r="946" spans="1:7">
      <c r="A946" s="70"/>
      <c r="B946" s="69"/>
      <c r="C946" s="68"/>
      <c r="D946" s="68" t="s">
        <v>135</v>
      </c>
      <c r="E946" s="64" t="s">
        <v>171</v>
      </c>
      <c r="F946" s="67"/>
      <c r="G946" s="80"/>
    </row>
    <row r="947" spans="1:7">
      <c r="A947" s="70"/>
      <c r="B947" s="69"/>
      <c r="C947" s="68"/>
      <c r="D947" s="68" t="s">
        <v>266</v>
      </c>
      <c r="E947" s="64" t="s">
        <v>169</v>
      </c>
      <c r="F947" s="67"/>
      <c r="G947" s="80"/>
    </row>
    <row r="948" spans="1:7">
      <c r="A948" s="70"/>
      <c r="B948" s="69"/>
      <c r="C948" s="68"/>
      <c r="D948" s="68" t="s">
        <v>265</v>
      </c>
      <c r="E948" s="64" t="s">
        <v>167</v>
      </c>
      <c r="F948" s="67"/>
      <c r="G948" s="80"/>
    </row>
    <row r="949" spans="1:7">
      <c r="A949" s="70"/>
      <c r="B949" s="69"/>
      <c r="C949" s="68"/>
      <c r="D949" s="68" t="s">
        <v>264</v>
      </c>
      <c r="E949" s="64" t="s">
        <v>165</v>
      </c>
      <c r="F949" s="67"/>
      <c r="G949" s="80"/>
    </row>
    <row r="950" spans="1:7">
      <c r="A950" s="70"/>
      <c r="B950" s="69"/>
      <c r="C950" s="68"/>
      <c r="D950" s="68" t="s">
        <v>263</v>
      </c>
      <c r="E950" s="64" t="s">
        <v>163</v>
      </c>
      <c r="F950" s="67"/>
      <c r="G950" s="80"/>
    </row>
    <row r="951" spans="1:7">
      <c r="A951" s="70"/>
      <c r="B951" s="69"/>
      <c r="C951" s="68"/>
      <c r="D951" s="68" t="s">
        <v>262</v>
      </c>
      <c r="E951" s="64" t="s">
        <v>161</v>
      </c>
      <c r="F951" s="67"/>
      <c r="G951" s="80"/>
    </row>
    <row r="952" spans="1:7">
      <c r="A952" s="70"/>
      <c r="B952" s="69"/>
      <c r="C952" s="68"/>
      <c r="D952" s="68" t="s">
        <v>135</v>
      </c>
      <c r="E952" s="64" t="s">
        <v>160</v>
      </c>
      <c r="F952" s="67"/>
      <c r="G952" s="80"/>
    </row>
    <row r="953" spans="1:7">
      <c r="A953" s="70"/>
      <c r="B953" s="69"/>
      <c r="C953" s="68"/>
      <c r="D953" s="68" t="s">
        <v>455</v>
      </c>
      <c r="E953" s="64" t="s">
        <v>159</v>
      </c>
      <c r="F953" s="67"/>
      <c r="G953" s="80"/>
    </row>
    <row r="954" spans="1:7">
      <c r="A954" s="70"/>
      <c r="B954" s="69"/>
      <c r="C954" s="68"/>
      <c r="D954" s="68" t="s">
        <v>454</v>
      </c>
      <c r="E954" s="64" t="s">
        <v>158</v>
      </c>
      <c r="F954" s="67"/>
      <c r="G954" s="80"/>
    </row>
    <row r="955" spans="1:7">
      <c r="A955" s="70"/>
      <c r="B955" s="69"/>
      <c r="C955" s="68"/>
      <c r="D955" s="68" t="s">
        <v>157</v>
      </c>
      <c r="E955" s="64" t="s">
        <v>156</v>
      </c>
      <c r="F955" s="67"/>
      <c r="G955" s="80"/>
    </row>
    <row r="956" spans="1:7">
      <c r="A956" s="70"/>
      <c r="B956" s="69"/>
      <c r="C956" s="68"/>
      <c r="D956" s="68" t="s">
        <v>155</v>
      </c>
      <c r="E956" s="64" t="s">
        <v>154</v>
      </c>
      <c r="F956" s="67"/>
      <c r="G956" s="80"/>
    </row>
    <row r="957" spans="1:7">
      <c r="A957" s="70"/>
      <c r="B957" s="69"/>
      <c r="C957" s="68"/>
      <c r="D957" s="68" t="s">
        <v>153</v>
      </c>
      <c r="E957" s="64" t="s">
        <v>152</v>
      </c>
      <c r="F957" s="67"/>
      <c r="G957" s="80"/>
    </row>
    <row r="958" spans="1:7">
      <c r="A958" s="70"/>
      <c r="B958" s="69"/>
      <c r="C958" s="68"/>
      <c r="D958" s="68" t="s">
        <v>151</v>
      </c>
      <c r="E958" s="64" t="s">
        <v>150</v>
      </c>
      <c r="F958" s="67"/>
      <c r="G958" s="66"/>
    </row>
    <row r="959" spans="1:7">
      <c r="A959" s="70"/>
      <c r="B959" s="69"/>
      <c r="C959" s="68"/>
      <c r="D959" s="68" t="s">
        <v>149</v>
      </c>
      <c r="E959" s="64" t="s">
        <v>148</v>
      </c>
      <c r="F959" s="67"/>
      <c r="G959" s="66"/>
    </row>
    <row r="960" spans="1:7">
      <c r="A960" s="70"/>
      <c r="B960" s="69"/>
      <c r="C960" s="68"/>
      <c r="D960" s="68" t="s">
        <v>147</v>
      </c>
      <c r="E960" s="64" t="s">
        <v>146</v>
      </c>
      <c r="F960" s="67"/>
      <c r="G960" s="66"/>
    </row>
    <row r="961" spans="1:7">
      <c r="A961" s="70"/>
      <c r="B961" s="69"/>
      <c r="C961" s="68"/>
      <c r="D961" s="68" t="s">
        <v>145</v>
      </c>
      <c r="E961" s="64" t="s">
        <v>144</v>
      </c>
      <c r="F961" s="67"/>
      <c r="G961" s="66"/>
    </row>
    <row r="962" spans="1:7">
      <c r="A962" s="70"/>
      <c r="B962" s="69"/>
      <c r="C962" s="68"/>
      <c r="D962" s="68" t="s">
        <v>143</v>
      </c>
      <c r="E962" s="64" t="s">
        <v>142</v>
      </c>
      <c r="F962" s="67"/>
      <c r="G962" s="66"/>
    </row>
    <row r="963" spans="1:7">
      <c r="A963" s="70"/>
      <c r="B963" s="69"/>
      <c r="C963" s="68"/>
      <c r="D963" s="68" t="s">
        <v>141</v>
      </c>
      <c r="E963" s="64" t="s">
        <v>140</v>
      </c>
      <c r="F963" s="67"/>
      <c r="G963" s="66"/>
    </row>
    <row r="964" spans="1:7">
      <c r="A964" s="70"/>
      <c r="B964" s="69"/>
      <c r="C964" s="68"/>
      <c r="D964" s="68" t="s">
        <v>139</v>
      </c>
      <c r="E964" s="64" t="s">
        <v>138</v>
      </c>
      <c r="F964" s="67"/>
      <c r="G964" s="66"/>
    </row>
    <row r="965" spans="1:7">
      <c r="A965" s="70"/>
      <c r="B965" s="69"/>
      <c r="C965" s="68"/>
      <c r="D965" s="68" t="s">
        <v>137</v>
      </c>
      <c r="E965" s="64" t="s">
        <v>136</v>
      </c>
      <c r="F965" s="67"/>
      <c r="G965" s="66"/>
    </row>
    <row r="966" spans="1:7">
      <c r="A966" s="70"/>
      <c r="B966" s="69"/>
      <c r="C966" s="68"/>
      <c r="D966" s="68" t="s">
        <v>135</v>
      </c>
      <c r="E966" s="64" t="s">
        <v>134</v>
      </c>
      <c r="F966" s="67"/>
      <c r="G966" s="66"/>
    </row>
    <row r="967" spans="1:7">
      <c r="A967" s="70"/>
      <c r="B967" s="69"/>
      <c r="C967" s="68"/>
      <c r="D967" s="68" t="s">
        <v>133</v>
      </c>
      <c r="E967" s="64" t="s">
        <v>132</v>
      </c>
      <c r="F967" s="67"/>
      <c r="G967" s="66"/>
    </row>
    <row r="968" spans="1:7" ht="24.75">
      <c r="A968" s="56" t="s">
        <v>453</v>
      </c>
      <c r="B968" s="55"/>
      <c r="C968" s="54"/>
      <c r="D968" s="54"/>
      <c r="E968" s="51"/>
      <c r="F968" s="53"/>
      <c r="G968" s="52"/>
    </row>
    <row r="969" spans="1:7" ht="80.099999999999994" customHeight="1">
      <c r="A969" s="70"/>
      <c r="B969" s="84"/>
      <c r="C969" s="83"/>
      <c r="D969" s="83"/>
      <c r="E969" s="82" t="s">
        <v>452</v>
      </c>
      <c r="F969" s="93" t="s">
        <v>408</v>
      </c>
      <c r="G969" s="95" t="s">
        <v>451</v>
      </c>
    </row>
    <row r="970" spans="1:7" ht="125.1" customHeight="1">
      <c r="A970" s="70" t="s">
        <v>445</v>
      </c>
      <c r="B970" s="77">
        <f>B942+1</f>
        <v>84</v>
      </c>
      <c r="C970" s="76"/>
      <c r="D970" s="76"/>
      <c r="E970" s="75" t="s">
        <v>450</v>
      </c>
      <c r="F970" s="100" t="s">
        <v>408</v>
      </c>
      <c r="G970" s="105" t="str">
        <f>G969</f>
        <v>1～5歳までの子どもを持つ女性(Q1=2&amp; Q10=1&amp;Q12いずれか=1-5）</v>
      </c>
    </row>
    <row r="971" spans="1:7">
      <c r="A971" s="70"/>
      <c r="B971" s="69"/>
      <c r="C971" s="68"/>
      <c r="D971" s="68"/>
      <c r="E971" s="71" t="s">
        <v>174</v>
      </c>
      <c r="F971" s="74"/>
      <c r="G971" s="104"/>
    </row>
    <row r="972" spans="1:7">
      <c r="A972" s="70"/>
      <c r="B972" s="69"/>
      <c r="C972" s="68"/>
      <c r="E972" s="64" t="s">
        <v>449</v>
      </c>
      <c r="F972" s="67"/>
      <c r="G972" s="80"/>
    </row>
    <row r="973" spans="1:7">
      <c r="A973" s="70"/>
      <c r="B973" s="69"/>
      <c r="C973" s="68" t="s">
        <v>172</v>
      </c>
      <c r="D973" s="68" t="s">
        <v>442</v>
      </c>
      <c r="E973" s="64" t="s">
        <v>441</v>
      </c>
      <c r="F973" s="67"/>
      <c r="G973" s="80"/>
    </row>
    <row r="974" spans="1:7">
      <c r="A974" s="70"/>
      <c r="B974" s="69"/>
      <c r="C974" s="68" t="s">
        <v>172</v>
      </c>
      <c r="D974" s="68" t="s">
        <v>440</v>
      </c>
      <c r="E974" s="64" t="s">
        <v>439</v>
      </c>
      <c r="F974" s="67"/>
      <c r="G974" s="80"/>
    </row>
    <row r="975" spans="1:7">
      <c r="A975" s="70"/>
      <c r="B975" s="69"/>
      <c r="C975" s="68" t="s">
        <v>172</v>
      </c>
      <c r="D975" s="68" t="s">
        <v>401</v>
      </c>
      <c r="E975" s="64" t="s">
        <v>438</v>
      </c>
      <c r="F975" s="67"/>
      <c r="G975" s="80"/>
    </row>
    <row r="976" spans="1:7">
      <c r="A976" s="70"/>
      <c r="B976" s="69"/>
      <c r="C976" s="68"/>
      <c r="D976" s="68" t="s">
        <v>135</v>
      </c>
      <c r="E976" s="64" t="s">
        <v>437</v>
      </c>
      <c r="F976" s="67"/>
      <c r="G976" s="80"/>
    </row>
    <row r="977" spans="1:7">
      <c r="A977" s="70"/>
      <c r="B977" s="69"/>
      <c r="C977" s="68"/>
      <c r="D977" s="68" t="s">
        <v>436</v>
      </c>
      <c r="E977" s="64" t="s">
        <v>435</v>
      </c>
      <c r="F977" s="67"/>
      <c r="G977" s="80"/>
    </row>
    <row r="978" spans="1:7">
      <c r="A978" s="70"/>
      <c r="B978" s="69"/>
      <c r="C978" s="68"/>
      <c r="D978" s="68" t="s">
        <v>434</v>
      </c>
      <c r="E978" s="64" t="s">
        <v>433</v>
      </c>
      <c r="F978" s="67"/>
      <c r="G978" s="80"/>
    </row>
    <row r="979" spans="1:7">
      <c r="A979" s="70"/>
      <c r="B979" s="69"/>
      <c r="C979" s="68"/>
      <c r="D979" s="68" t="s">
        <v>273</v>
      </c>
      <c r="E979" s="64" t="s">
        <v>432</v>
      </c>
      <c r="F979" s="67"/>
      <c r="G979" s="80"/>
    </row>
    <row r="980" spans="1:7">
      <c r="A980" s="70"/>
      <c r="B980" s="69"/>
      <c r="C980" s="68"/>
      <c r="D980" s="68" t="s">
        <v>271</v>
      </c>
      <c r="E980" s="64" t="s">
        <v>431</v>
      </c>
      <c r="F980" s="67"/>
      <c r="G980" s="80"/>
    </row>
    <row r="981" spans="1:7">
      <c r="A981" s="70"/>
      <c r="B981" s="69"/>
      <c r="C981" s="68"/>
      <c r="D981" s="68" t="s">
        <v>270</v>
      </c>
      <c r="E981" s="64" t="s">
        <v>430</v>
      </c>
      <c r="F981" s="67"/>
      <c r="G981" s="80"/>
    </row>
    <row r="982" spans="1:7">
      <c r="A982" s="70"/>
      <c r="B982" s="69"/>
      <c r="C982" s="68"/>
      <c r="D982" s="68" t="s">
        <v>135</v>
      </c>
      <c r="E982" s="64"/>
      <c r="F982" s="67"/>
      <c r="G982" s="80"/>
    </row>
    <row r="983" spans="1:7">
      <c r="A983" s="70"/>
      <c r="B983" s="69"/>
      <c r="C983" s="68"/>
      <c r="D983" s="68" t="s">
        <v>429</v>
      </c>
      <c r="E983" s="64" t="s">
        <v>428</v>
      </c>
      <c r="F983" s="67"/>
      <c r="G983" s="80"/>
    </row>
    <row r="984" spans="1:7">
      <c r="A984" s="70"/>
      <c r="B984" s="69"/>
      <c r="C984" s="68"/>
      <c r="D984" s="68" t="s">
        <v>427</v>
      </c>
      <c r="E984" s="64" t="s">
        <v>426</v>
      </c>
      <c r="F984" s="67"/>
      <c r="G984" s="80"/>
    </row>
    <row r="985" spans="1:7">
      <c r="A985" s="70"/>
      <c r="B985" s="69"/>
      <c r="C985" s="68"/>
      <c r="D985" s="68" t="s">
        <v>425</v>
      </c>
      <c r="E985" s="64" t="s">
        <v>424</v>
      </c>
      <c r="F985" s="67"/>
      <c r="G985" s="80"/>
    </row>
    <row r="986" spans="1:7">
      <c r="A986" s="70"/>
      <c r="B986" s="69"/>
      <c r="C986" s="68"/>
      <c r="D986" s="68" t="s">
        <v>423</v>
      </c>
      <c r="E986" s="64" t="s">
        <v>422</v>
      </c>
      <c r="F986" s="67"/>
      <c r="G986" s="80"/>
    </row>
    <row r="987" spans="1:7">
      <c r="A987" s="70"/>
      <c r="B987" s="69"/>
      <c r="C987" s="68"/>
      <c r="D987" s="68"/>
      <c r="E987" s="64"/>
      <c r="F987" s="67"/>
      <c r="G987" s="80"/>
    </row>
    <row r="988" spans="1:7" ht="65.099999999999994" customHeight="1">
      <c r="A988" s="70" t="s">
        <v>309</v>
      </c>
      <c r="B988" s="77">
        <f>B970+1</f>
        <v>85</v>
      </c>
      <c r="C988" s="76"/>
      <c r="D988" s="76"/>
      <c r="E988" s="75" t="s">
        <v>448</v>
      </c>
      <c r="F988" s="100" t="s">
        <v>408</v>
      </c>
      <c r="G988" s="105" t="str">
        <f>"前問で「妊娠時点」で働いていたひと(Q"&amp;B970&amp;"(1)=1-7)"</f>
        <v>前問で「妊娠時点」で働いていたひと(Q84(1)=1-7)</v>
      </c>
    </row>
    <row r="989" spans="1:7">
      <c r="A989" s="70"/>
      <c r="B989" s="69"/>
      <c r="C989" s="68"/>
      <c r="D989" s="68"/>
      <c r="E989" s="71" t="s">
        <v>306</v>
      </c>
      <c r="F989" s="74"/>
      <c r="G989" s="104"/>
    </row>
    <row r="990" spans="1:7">
      <c r="A990" s="70"/>
      <c r="B990" s="69"/>
      <c r="C990" s="68"/>
      <c r="D990" s="68" t="s">
        <v>305</v>
      </c>
      <c r="E990" s="64" t="s">
        <v>420</v>
      </c>
      <c r="F990" s="67"/>
      <c r="G990" s="80"/>
    </row>
    <row r="991" spans="1:7" ht="30">
      <c r="A991" s="70"/>
      <c r="B991" s="69"/>
      <c r="C991" s="68"/>
      <c r="D991" s="68" t="s">
        <v>419</v>
      </c>
      <c r="E991" s="64" t="s">
        <v>418</v>
      </c>
      <c r="F991" s="67"/>
      <c r="G991" s="80"/>
    </row>
    <row r="992" spans="1:7">
      <c r="A992" s="70"/>
      <c r="B992" s="69"/>
      <c r="C992" s="68"/>
      <c r="D992" s="68" t="s">
        <v>257</v>
      </c>
      <c r="E992" s="64" t="s">
        <v>417</v>
      </c>
      <c r="F992" s="67"/>
      <c r="G992" s="66"/>
    </row>
    <row r="993" spans="1:7">
      <c r="A993" s="70"/>
      <c r="B993" s="69"/>
      <c r="C993" s="68"/>
      <c r="D993" s="68" t="s">
        <v>255</v>
      </c>
      <c r="E993" s="64" t="s">
        <v>416</v>
      </c>
      <c r="F993" s="67"/>
      <c r="G993" s="66"/>
    </row>
    <row r="994" spans="1:7" ht="65.099999999999994" customHeight="1">
      <c r="A994" s="70"/>
      <c r="B994" s="84"/>
      <c r="C994" s="83"/>
      <c r="D994" s="83"/>
      <c r="E994" s="82" t="s">
        <v>447</v>
      </c>
      <c r="F994" s="96" t="s">
        <v>446</v>
      </c>
      <c r="G994" s="92" t="s">
        <v>408</v>
      </c>
    </row>
    <row r="995" spans="1:7" ht="125.1" customHeight="1">
      <c r="A995" s="70" t="s">
        <v>445</v>
      </c>
      <c r="B995" s="77">
        <f>B988+1</f>
        <v>86</v>
      </c>
      <c r="C995" s="76"/>
      <c r="D995" s="76"/>
      <c r="E995" s="75" t="s">
        <v>444</v>
      </c>
      <c r="F995" s="103" t="str">
        <f>F994</f>
        <v>1歳の子どもを持つ女性(Q1=2 &amp; Q10=1＆Q12いずれか=1）</v>
      </c>
      <c r="G995" s="99" t="str">
        <f>G994</f>
        <v>表示しない</v>
      </c>
    </row>
    <row r="996" spans="1:7">
      <c r="A996" s="70"/>
      <c r="B996" s="69"/>
      <c r="C996" s="68"/>
      <c r="D996" s="68"/>
      <c r="E996" s="71" t="s">
        <v>174</v>
      </c>
      <c r="F996" s="102"/>
      <c r="G996" s="73"/>
    </row>
    <row r="997" spans="1:7">
      <c r="A997" s="70"/>
      <c r="B997" s="69"/>
      <c r="C997" s="68"/>
      <c r="E997" s="64" t="s">
        <v>443</v>
      </c>
      <c r="F997" s="81"/>
      <c r="G997" s="66"/>
    </row>
    <row r="998" spans="1:7">
      <c r="A998" s="70"/>
      <c r="B998" s="69"/>
      <c r="C998" s="68" t="s">
        <v>172</v>
      </c>
      <c r="D998" s="68" t="s">
        <v>442</v>
      </c>
      <c r="E998" s="64" t="s">
        <v>441</v>
      </c>
      <c r="F998" s="81"/>
      <c r="G998" s="66"/>
    </row>
    <row r="999" spans="1:7">
      <c r="A999" s="70"/>
      <c r="B999" s="69"/>
      <c r="C999" s="68" t="s">
        <v>172</v>
      </c>
      <c r="D999" s="68" t="s">
        <v>440</v>
      </c>
      <c r="E999" s="64" t="s">
        <v>439</v>
      </c>
      <c r="F999" s="81"/>
      <c r="G999" s="66"/>
    </row>
    <row r="1000" spans="1:7">
      <c r="A1000" s="70"/>
      <c r="B1000" s="69"/>
      <c r="C1000" s="68" t="s">
        <v>172</v>
      </c>
      <c r="D1000" s="68" t="s">
        <v>401</v>
      </c>
      <c r="E1000" s="64" t="s">
        <v>438</v>
      </c>
      <c r="F1000" s="81"/>
      <c r="G1000" s="66"/>
    </row>
    <row r="1001" spans="1:7">
      <c r="A1001" s="70"/>
      <c r="B1001" s="69"/>
      <c r="C1001" s="68"/>
      <c r="D1001" s="68" t="s">
        <v>135</v>
      </c>
      <c r="E1001" s="64" t="s">
        <v>437</v>
      </c>
      <c r="F1001" s="81"/>
      <c r="G1001" s="66"/>
    </row>
    <row r="1002" spans="1:7">
      <c r="A1002" s="70"/>
      <c r="B1002" s="69"/>
      <c r="C1002" s="68"/>
      <c r="D1002" s="68" t="s">
        <v>436</v>
      </c>
      <c r="E1002" s="64" t="s">
        <v>435</v>
      </c>
      <c r="F1002" s="81"/>
      <c r="G1002" s="66"/>
    </row>
    <row r="1003" spans="1:7">
      <c r="A1003" s="70"/>
      <c r="B1003" s="69"/>
      <c r="C1003" s="68"/>
      <c r="D1003" s="68" t="s">
        <v>434</v>
      </c>
      <c r="E1003" s="64" t="s">
        <v>433</v>
      </c>
      <c r="F1003" s="81"/>
      <c r="G1003" s="66"/>
    </row>
    <row r="1004" spans="1:7">
      <c r="A1004" s="70"/>
      <c r="B1004" s="69"/>
      <c r="C1004" s="68"/>
      <c r="D1004" s="68" t="s">
        <v>273</v>
      </c>
      <c r="E1004" s="64" t="s">
        <v>432</v>
      </c>
      <c r="F1004" s="81"/>
      <c r="G1004" s="66"/>
    </row>
    <row r="1005" spans="1:7">
      <c r="A1005" s="70"/>
      <c r="B1005" s="69"/>
      <c r="C1005" s="68"/>
      <c r="D1005" s="68" t="s">
        <v>271</v>
      </c>
      <c r="E1005" s="64" t="s">
        <v>431</v>
      </c>
      <c r="F1005" s="81"/>
      <c r="G1005" s="66"/>
    </row>
    <row r="1006" spans="1:7">
      <c r="A1006" s="70"/>
      <c r="B1006" s="69"/>
      <c r="C1006" s="68"/>
      <c r="D1006" s="68" t="s">
        <v>270</v>
      </c>
      <c r="E1006" s="64" t="s">
        <v>430</v>
      </c>
      <c r="F1006" s="81"/>
      <c r="G1006" s="66"/>
    </row>
    <row r="1007" spans="1:7">
      <c r="A1007" s="70"/>
      <c r="B1007" s="69"/>
      <c r="C1007" s="68"/>
      <c r="D1007" s="68" t="s">
        <v>135</v>
      </c>
      <c r="E1007" s="64"/>
      <c r="F1007" s="81"/>
      <c r="G1007" s="66"/>
    </row>
    <row r="1008" spans="1:7">
      <c r="A1008" s="70"/>
      <c r="B1008" s="69"/>
      <c r="C1008" s="68"/>
      <c r="D1008" s="68" t="s">
        <v>429</v>
      </c>
      <c r="E1008" s="64" t="s">
        <v>428</v>
      </c>
      <c r="F1008" s="81"/>
      <c r="G1008" s="66"/>
    </row>
    <row r="1009" spans="1:7">
      <c r="A1009" s="70"/>
      <c r="B1009" s="69"/>
      <c r="C1009" s="68"/>
      <c r="D1009" s="68" t="s">
        <v>427</v>
      </c>
      <c r="E1009" s="64" t="s">
        <v>426</v>
      </c>
      <c r="F1009" s="81"/>
      <c r="G1009" s="66"/>
    </row>
    <row r="1010" spans="1:7">
      <c r="A1010" s="70"/>
      <c r="B1010" s="69"/>
      <c r="C1010" s="68"/>
      <c r="D1010" s="68" t="s">
        <v>425</v>
      </c>
      <c r="E1010" s="64" t="s">
        <v>424</v>
      </c>
      <c r="F1010" s="81"/>
      <c r="G1010" s="66"/>
    </row>
    <row r="1011" spans="1:7">
      <c r="A1011" s="70"/>
      <c r="B1011" s="69"/>
      <c r="C1011" s="68"/>
      <c r="D1011" s="68" t="s">
        <v>423</v>
      </c>
      <c r="E1011" s="64" t="s">
        <v>422</v>
      </c>
      <c r="F1011" s="81"/>
      <c r="G1011" s="66"/>
    </row>
    <row r="1012" spans="1:7" ht="65.099999999999994" customHeight="1">
      <c r="A1012" s="70" t="s">
        <v>309</v>
      </c>
      <c r="B1012" s="77">
        <f>B995+1</f>
        <v>87</v>
      </c>
      <c r="C1012" s="76"/>
      <c r="D1012" s="76"/>
      <c r="E1012" s="75" t="s">
        <v>421</v>
      </c>
      <c r="F1012" s="103" t="str">
        <f>"前問で「妊娠時点」で働いていたひと(Q"&amp;B995&amp;"(1)=1-7)"</f>
        <v>前問で「妊娠時点」で働いていたひと(Q86(1)=1-7)</v>
      </c>
      <c r="G1012" s="99" t="s">
        <v>408</v>
      </c>
    </row>
    <row r="1013" spans="1:7">
      <c r="A1013" s="70"/>
      <c r="B1013" s="69"/>
      <c r="C1013" s="68"/>
      <c r="D1013" s="68"/>
      <c r="E1013" s="71" t="s">
        <v>306</v>
      </c>
      <c r="F1013" s="102"/>
      <c r="G1013" s="73"/>
    </row>
    <row r="1014" spans="1:7">
      <c r="A1014" s="70"/>
      <c r="B1014" s="69"/>
      <c r="C1014" s="68"/>
      <c r="D1014" s="68" t="s">
        <v>305</v>
      </c>
      <c r="E1014" s="64" t="s">
        <v>420</v>
      </c>
      <c r="F1014" s="81"/>
      <c r="G1014" s="66"/>
    </row>
    <row r="1015" spans="1:7" ht="30">
      <c r="A1015" s="70"/>
      <c r="B1015" s="69"/>
      <c r="C1015" s="68"/>
      <c r="D1015" s="68" t="s">
        <v>419</v>
      </c>
      <c r="E1015" s="64" t="s">
        <v>418</v>
      </c>
      <c r="F1015" s="81"/>
      <c r="G1015" s="66"/>
    </row>
    <row r="1016" spans="1:7">
      <c r="A1016" s="70"/>
      <c r="B1016" s="69"/>
      <c r="C1016" s="68"/>
      <c r="D1016" s="68" t="s">
        <v>257</v>
      </c>
      <c r="E1016" s="64" t="s">
        <v>417</v>
      </c>
      <c r="F1016" s="81"/>
      <c r="G1016" s="66"/>
    </row>
    <row r="1017" spans="1:7">
      <c r="A1017" s="70"/>
      <c r="B1017" s="69"/>
      <c r="C1017" s="68"/>
      <c r="D1017" s="68" t="s">
        <v>255</v>
      </c>
      <c r="E1017" s="64" t="s">
        <v>416</v>
      </c>
      <c r="F1017" s="81"/>
      <c r="G1017" s="66"/>
    </row>
    <row r="1018" spans="1:7" ht="24.75">
      <c r="A1018" s="56" t="s">
        <v>415</v>
      </c>
      <c r="B1018" s="55"/>
      <c r="C1018" s="54"/>
      <c r="D1018" s="54"/>
      <c r="E1018" s="51"/>
      <c r="F1018" s="53"/>
      <c r="G1018" s="52"/>
    </row>
    <row r="1019" spans="1:7">
      <c r="A1019" s="70"/>
      <c r="B1019" s="84"/>
      <c r="C1019" s="83"/>
      <c r="D1019" s="83"/>
      <c r="E1019" s="82" t="s">
        <v>414</v>
      </c>
      <c r="F1019" s="93"/>
      <c r="G1019" s="92"/>
    </row>
    <row r="1020" spans="1:7" ht="129.94999999999999" customHeight="1">
      <c r="A1020" s="70" t="s">
        <v>413</v>
      </c>
      <c r="B1020" s="77">
        <f>B1012+1</f>
        <v>88</v>
      </c>
      <c r="C1020" s="76"/>
      <c r="D1020" s="76"/>
      <c r="E1020" s="75" t="s">
        <v>412</v>
      </c>
      <c r="F1020" s="100" t="s">
        <v>411</v>
      </c>
      <c r="G1020" s="99" t="s">
        <v>397</v>
      </c>
    </row>
    <row r="1021" spans="1:7">
      <c r="A1021" s="70"/>
      <c r="B1021" s="69"/>
      <c r="C1021" s="68"/>
      <c r="D1021" s="68"/>
      <c r="E1021" s="71" t="s">
        <v>396</v>
      </c>
      <c r="F1021" s="74"/>
      <c r="G1021" s="73"/>
    </row>
    <row r="1022" spans="1:7">
      <c r="A1022" s="70"/>
      <c r="B1022" s="69"/>
      <c r="C1022" s="68" t="s">
        <v>402</v>
      </c>
      <c r="D1022" s="68" t="s">
        <v>410</v>
      </c>
      <c r="E1022" s="64" t="s">
        <v>409</v>
      </c>
      <c r="F1022" s="67" t="s">
        <v>408</v>
      </c>
      <c r="G1022" s="66" t="s">
        <v>407</v>
      </c>
    </row>
    <row r="1023" spans="1:7" ht="99.75">
      <c r="A1023" s="70"/>
      <c r="B1023" s="69"/>
      <c r="C1023" s="68" t="s">
        <v>402</v>
      </c>
      <c r="D1023" s="68" t="s">
        <v>406</v>
      </c>
      <c r="E1023" s="64" t="s">
        <v>405</v>
      </c>
      <c r="F1023" s="67" t="s">
        <v>404</v>
      </c>
      <c r="G1023" s="66" t="s">
        <v>403</v>
      </c>
    </row>
    <row r="1024" spans="1:7" ht="159.94999999999999" customHeight="1">
      <c r="A1024" s="70"/>
      <c r="B1024" s="69"/>
      <c r="C1024" s="68" t="s">
        <v>402</v>
      </c>
      <c r="D1024" s="68" t="s">
        <v>401</v>
      </c>
      <c r="E1024" s="64" t="s">
        <v>400</v>
      </c>
      <c r="F1024" s="67" t="str">
        <f>F858</f>
        <v>Q71と同じ</v>
      </c>
      <c r="G1024" s="66" t="str">
        <f>"12月時点就業者（まだ社会人になっていない人除く） もしくは 12月時点失業者・非労働力で退職1回以上
((Q"&amp;B231&amp;"=1-6 &amp; Q"&amp;B532&amp;"=2-9) or (Q"&amp;B231&amp;"=7-11 &amp; Q"&amp;B532&amp;"=3-9))"</f>
        <v>12月時点就業者（まだ社会人になっていない人除く） もしくは 12月時点失業者・非労働力で退職1回以上
((Q17=1-6 &amp; Q46=2-9) or (Q17=7-11 &amp; Q46=3-9))</v>
      </c>
    </row>
    <row r="1025" spans="1:7">
      <c r="A1025" s="70"/>
      <c r="B1025" s="69"/>
      <c r="C1025" s="68"/>
      <c r="D1025" s="68" t="s">
        <v>349</v>
      </c>
      <c r="E1025" s="64" t="s">
        <v>259</v>
      </c>
      <c r="F1025" s="67"/>
      <c r="G1025" s="66"/>
    </row>
    <row r="1026" spans="1:7">
      <c r="A1026" s="70"/>
      <c r="B1026" s="69"/>
      <c r="C1026" s="68"/>
      <c r="D1026" s="68" t="s">
        <v>347</v>
      </c>
      <c r="E1026" s="64" t="s">
        <v>258</v>
      </c>
      <c r="F1026" s="67"/>
      <c r="G1026" s="66"/>
    </row>
    <row r="1027" spans="1:7">
      <c r="A1027" s="70"/>
      <c r="B1027" s="69"/>
      <c r="C1027" s="68"/>
      <c r="D1027" s="68" t="s">
        <v>257</v>
      </c>
      <c r="E1027" s="64" t="s">
        <v>256</v>
      </c>
      <c r="F1027" s="67"/>
      <c r="G1027" s="66"/>
    </row>
    <row r="1028" spans="1:7">
      <c r="A1028" s="70"/>
      <c r="B1028" s="69"/>
      <c r="C1028" s="68"/>
      <c r="D1028" s="68" t="s">
        <v>255</v>
      </c>
      <c r="E1028" s="64" t="s">
        <v>254</v>
      </c>
      <c r="F1028" s="67"/>
      <c r="G1028" s="66"/>
    </row>
    <row r="1029" spans="1:7">
      <c r="A1029" s="70"/>
      <c r="B1029" s="69"/>
      <c r="C1029" s="68"/>
      <c r="D1029" s="68" t="s">
        <v>253</v>
      </c>
      <c r="E1029" s="64" t="s">
        <v>252</v>
      </c>
      <c r="F1029" s="67"/>
      <c r="G1029" s="66"/>
    </row>
    <row r="1030" spans="1:7">
      <c r="A1030" s="70"/>
      <c r="B1030" s="69"/>
      <c r="C1030" s="68"/>
      <c r="D1030" s="68" t="s">
        <v>251</v>
      </c>
      <c r="E1030" s="64" t="s">
        <v>250</v>
      </c>
      <c r="F1030" s="67"/>
      <c r="G1030" s="66"/>
    </row>
    <row r="1031" spans="1:7">
      <c r="A1031" s="70"/>
      <c r="B1031" s="69"/>
      <c r="C1031" s="68"/>
      <c r="D1031" s="68" t="s">
        <v>249</v>
      </c>
      <c r="E1031" s="64" t="s">
        <v>248</v>
      </c>
      <c r="F1031" s="67"/>
      <c r="G1031" s="66"/>
    </row>
    <row r="1032" spans="1:7">
      <c r="A1032" s="70"/>
      <c r="B1032" s="69"/>
      <c r="C1032" s="68"/>
      <c r="D1032" s="68" t="s">
        <v>157</v>
      </c>
      <c r="E1032" s="64" t="s">
        <v>247</v>
      </c>
      <c r="F1032" s="67"/>
      <c r="G1032" s="66"/>
    </row>
    <row r="1033" spans="1:7">
      <c r="A1033" s="70"/>
      <c r="B1033" s="69"/>
      <c r="C1033" s="68"/>
      <c r="D1033" s="68" t="s">
        <v>155</v>
      </c>
      <c r="E1033" s="64" t="s">
        <v>246</v>
      </c>
      <c r="F1033" s="67"/>
      <c r="G1033" s="66"/>
    </row>
    <row r="1034" spans="1:7">
      <c r="A1034" s="70"/>
      <c r="B1034" s="69"/>
      <c r="C1034" s="68"/>
      <c r="D1034" s="68" t="s">
        <v>153</v>
      </c>
      <c r="E1034" s="64" t="s">
        <v>245</v>
      </c>
      <c r="F1034" s="67"/>
      <c r="G1034" s="66"/>
    </row>
    <row r="1035" spans="1:7">
      <c r="A1035" s="70"/>
      <c r="B1035" s="69"/>
      <c r="C1035" s="68"/>
      <c r="D1035" s="68" t="s">
        <v>151</v>
      </c>
      <c r="E1035" s="64" t="s">
        <v>244</v>
      </c>
      <c r="F1035" s="67"/>
      <c r="G1035" s="66"/>
    </row>
    <row r="1036" spans="1:7">
      <c r="A1036" s="70"/>
      <c r="B1036" s="69"/>
      <c r="C1036" s="68"/>
      <c r="D1036" s="68" t="s">
        <v>149</v>
      </c>
      <c r="E1036" s="64" t="s">
        <v>243</v>
      </c>
      <c r="F1036" s="67"/>
      <c r="G1036" s="66"/>
    </row>
    <row r="1037" spans="1:7">
      <c r="A1037" s="70"/>
      <c r="B1037" s="69"/>
      <c r="C1037" s="68"/>
      <c r="D1037" s="68" t="s">
        <v>147</v>
      </c>
      <c r="E1037" s="64" t="s">
        <v>242</v>
      </c>
      <c r="F1037" s="67"/>
      <c r="G1037" s="66"/>
    </row>
    <row r="1038" spans="1:7">
      <c r="A1038" s="70"/>
      <c r="B1038" s="69"/>
      <c r="C1038" s="68"/>
      <c r="D1038" s="68" t="s">
        <v>145</v>
      </c>
      <c r="E1038" s="64" t="s">
        <v>241</v>
      </c>
      <c r="F1038" s="67"/>
      <c r="G1038" s="66"/>
    </row>
    <row r="1039" spans="1:7">
      <c r="A1039" s="70"/>
      <c r="B1039" s="69"/>
      <c r="C1039" s="68"/>
      <c r="D1039" s="68" t="s">
        <v>143</v>
      </c>
      <c r="E1039" s="64" t="s">
        <v>240</v>
      </c>
      <c r="F1039" s="67"/>
      <c r="G1039" s="66"/>
    </row>
    <row r="1040" spans="1:7">
      <c r="A1040" s="70"/>
      <c r="B1040" s="69"/>
      <c r="C1040" s="68"/>
      <c r="D1040" s="68" t="s">
        <v>141</v>
      </c>
      <c r="E1040" s="64" t="s">
        <v>239</v>
      </c>
      <c r="F1040" s="67"/>
      <c r="G1040" s="66"/>
    </row>
    <row r="1041" spans="1:7">
      <c r="A1041" s="70"/>
      <c r="B1041" s="69"/>
      <c r="C1041" s="68"/>
      <c r="D1041" s="68" t="s">
        <v>139</v>
      </c>
      <c r="E1041" s="64" t="s">
        <v>238</v>
      </c>
      <c r="F1041" s="67"/>
      <c r="G1041" s="66"/>
    </row>
    <row r="1042" spans="1:7">
      <c r="A1042" s="70"/>
      <c r="B1042" s="69"/>
      <c r="C1042" s="68"/>
      <c r="D1042" s="68" t="s">
        <v>137</v>
      </c>
      <c r="E1042" s="64" t="s">
        <v>237</v>
      </c>
      <c r="F1042" s="67"/>
      <c r="G1042" s="66"/>
    </row>
    <row r="1043" spans="1:7">
      <c r="A1043" s="70"/>
      <c r="B1043" s="69"/>
      <c r="C1043" s="68"/>
      <c r="D1043" s="68" t="s">
        <v>236</v>
      </c>
      <c r="E1043" s="64" t="s">
        <v>235</v>
      </c>
      <c r="F1043" s="67"/>
      <c r="G1043" s="66"/>
    </row>
    <row r="1044" spans="1:7">
      <c r="A1044" s="70"/>
      <c r="B1044" s="69"/>
      <c r="C1044" s="68"/>
      <c r="D1044" s="68" t="s">
        <v>234</v>
      </c>
      <c r="E1044" s="64" t="s">
        <v>233</v>
      </c>
      <c r="F1044" s="67"/>
      <c r="G1044" s="66"/>
    </row>
    <row r="1045" spans="1:7">
      <c r="A1045" s="70"/>
      <c r="B1045" s="69"/>
      <c r="C1045" s="68"/>
      <c r="D1045" s="68" t="s">
        <v>232</v>
      </c>
      <c r="E1045" s="64" t="s">
        <v>231</v>
      </c>
      <c r="F1045" s="67"/>
      <c r="G1045" s="66"/>
    </row>
    <row r="1046" spans="1:7">
      <c r="A1046" s="70"/>
      <c r="B1046" s="69"/>
      <c r="C1046" s="68"/>
      <c r="D1046" s="68" t="s">
        <v>230</v>
      </c>
      <c r="E1046" s="64" t="s">
        <v>229</v>
      </c>
      <c r="F1046" s="67"/>
      <c r="G1046" s="66"/>
    </row>
    <row r="1047" spans="1:7">
      <c r="A1047" s="70"/>
      <c r="B1047" s="69"/>
      <c r="C1047" s="68"/>
      <c r="D1047" s="68" t="s">
        <v>228</v>
      </c>
      <c r="E1047" s="64" t="s">
        <v>227</v>
      </c>
      <c r="F1047" s="67"/>
      <c r="G1047" s="66"/>
    </row>
    <row r="1048" spans="1:7">
      <c r="A1048" s="70"/>
      <c r="B1048" s="69"/>
      <c r="C1048" s="68"/>
      <c r="D1048" s="68" t="s">
        <v>226</v>
      </c>
      <c r="E1048" s="64" t="s">
        <v>225</v>
      </c>
      <c r="F1048" s="67"/>
      <c r="G1048" s="66"/>
    </row>
    <row r="1049" spans="1:7">
      <c r="A1049" s="70"/>
      <c r="B1049" s="69"/>
      <c r="C1049" s="68"/>
      <c r="D1049" s="68" t="s">
        <v>224</v>
      </c>
      <c r="E1049" s="64" t="s">
        <v>223</v>
      </c>
      <c r="F1049" s="67"/>
      <c r="G1049" s="66"/>
    </row>
    <row r="1050" spans="1:7">
      <c r="A1050" s="70"/>
      <c r="B1050" s="69"/>
      <c r="C1050" s="68"/>
      <c r="D1050" s="68" t="s">
        <v>222</v>
      </c>
      <c r="E1050" s="64" t="s">
        <v>221</v>
      </c>
      <c r="F1050" s="67"/>
      <c r="G1050" s="66"/>
    </row>
    <row r="1051" spans="1:7">
      <c r="A1051" s="70"/>
      <c r="B1051" s="69"/>
      <c r="C1051" s="68"/>
      <c r="D1051" s="68" t="s">
        <v>220</v>
      </c>
      <c r="E1051" s="64" t="s">
        <v>219</v>
      </c>
      <c r="F1051" s="67"/>
      <c r="G1051" s="66"/>
    </row>
    <row r="1052" spans="1:7">
      <c r="A1052" s="70"/>
      <c r="B1052" s="69"/>
      <c r="C1052" s="68"/>
      <c r="D1052" s="68" t="s">
        <v>218</v>
      </c>
      <c r="E1052" s="64" t="s">
        <v>217</v>
      </c>
      <c r="F1052" s="67"/>
      <c r="G1052" s="66"/>
    </row>
    <row r="1053" spans="1:7">
      <c r="A1053" s="70"/>
      <c r="B1053" s="69"/>
      <c r="C1053" s="68"/>
      <c r="D1053" s="68" t="s">
        <v>216</v>
      </c>
      <c r="E1053" s="64" t="s">
        <v>215</v>
      </c>
      <c r="F1053" s="67"/>
      <c r="G1053" s="66"/>
    </row>
    <row r="1054" spans="1:7">
      <c r="A1054" s="70"/>
      <c r="B1054" s="69"/>
      <c r="C1054" s="68"/>
      <c r="D1054" s="68" t="s">
        <v>214</v>
      </c>
      <c r="E1054" s="64" t="s">
        <v>213</v>
      </c>
      <c r="F1054" s="67"/>
      <c r="G1054" s="66"/>
    </row>
    <row r="1055" spans="1:7">
      <c r="A1055" s="70"/>
      <c r="B1055" s="69"/>
      <c r="C1055" s="68"/>
      <c r="D1055" s="68" t="s">
        <v>212</v>
      </c>
      <c r="E1055" s="64" t="s">
        <v>211</v>
      </c>
      <c r="F1055" s="67"/>
      <c r="G1055" s="66"/>
    </row>
    <row r="1056" spans="1:7">
      <c r="A1056" s="70"/>
      <c r="B1056" s="69"/>
      <c r="C1056" s="68"/>
      <c r="D1056" s="68" t="s">
        <v>210</v>
      </c>
      <c r="E1056" s="64" t="s">
        <v>209</v>
      </c>
      <c r="F1056" s="67"/>
      <c r="G1056" s="66"/>
    </row>
    <row r="1057" spans="1:7">
      <c r="A1057" s="70"/>
      <c r="B1057" s="69"/>
      <c r="C1057" s="68"/>
      <c r="D1057" s="68" t="s">
        <v>208</v>
      </c>
      <c r="E1057" s="64" t="s">
        <v>207</v>
      </c>
      <c r="F1057" s="67"/>
      <c r="G1057" s="66"/>
    </row>
    <row r="1058" spans="1:7">
      <c r="A1058" s="70"/>
      <c r="B1058" s="69"/>
      <c r="C1058" s="68"/>
      <c r="D1058" s="68" t="s">
        <v>206</v>
      </c>
      <c r="E1058" s="64" t="s">
        <v>205</v>
      </c>
      <c r="F1058" s="67"/>
      <c r="G1058" s="66"/>
    </row>
    <row r="1059" spans="1:7">
      <c r="A1059" s="70"/>
      <c r="B1059" s="69"/>
      <c r="C1059" s="68"/>
      <c r="D1059" s="68" t="s">
        <v>204</v>
      </c>
      <c r="E1059" s="64" t="s">
        <v>203</v>
      </c>
      <c r="F1059" s="67"/>
      <c r="G1059" s="66"/>
    </row>
    <row r="1060" spans="1:7">
      <c r="A1060" s="70"/>
      <c r="B1060" s="69"/>
      <c r="C1060" s="68"/>
      <c r="D1060" s="68" t="s">
        <v>202</v>
      </c>
      <c r="E1060" s="64" t="s">
        <v>201</v>
      </c>
      <c r="F1060" s="67"/>
      <c r="G1060" s="66"/>
    </row>
    <row r="1061" spans="1:7">
      <c r="A1061" s="70"/>
      <c r="B1061" s="69"/>
      <c r="C1061" s="68"/>
      <c r="D1061" s="68" t="s">
        <v>200</v>
      </c>
      <c r="E1061" s="64" t="s">
        <v>199</v>
      </c>
      <c r="F1061" s="67"/>
      <c r="G1061" s="66"/>
    </row>
    <row r="1062" spans="1:7">
      <c r="A1062" s="70"/>
      <c r="B1062" s="69"/>
      <c r="C1062" s="68"/>
      <c r="D1062" s="68" t="s">
        <v>198</v>
      </c>
      <c r="E1062" s="64" t="s">
        <v>197</v>
      </c>
      <c r="F1062" s="67"/>
      <c r="G1062" s="66"/>
    </row>
    <row r="1063" spans="1:7">
      <c r="A1063" s="70"/>
      <c r="B1063" s="69"/>
      <c r="C1063" s="68"/>
      <c r="D1063" s="68" t="s">
        <v>196</v>
      </c>
      <c r="E1063" s="64" t="s">
        <v>195</v>
      </c>
      <c r="F1063" s="67"/>
      <c r="G1063" s="66"/>
    </row>
    <row r="1064" spans="1:7">
      <c r="A1064" s="70"/>
      <c r="B1064" s="69"/>
      <c r="C1064" s="68"/>
      <c r="D1064" s="68" t="s">
        <v>194</v>
      </c>
      <c r="E1064" s="64" t="s">
        <v>193</v>
      </c>
      <c r="F1064" s="67"/>
      <c r="G1064" s="66"/>
    </row>
    <row r="1065" spans="1:7">
      <c r="A1065" s="70"/>
      <c r="B1065" s="69"/>
      <c r="C1065" s="68"/>
      <c r="D1065" s="68" t="s">
        <v>192</v>
      </c>
      <c r="E1065" s="64" t="s">
        <v>191</v>
      </c>
      <c r="F1065" s="67"/>
      <c r="G1065" s="66"/>
    </row>
    <row r="1066" spans="1:7">
      <c r="A1066" s="70"/>
      <c r="B1066" s="69"/>
      <c r="C1066" s="68"/>
      <c r="D1066" s="68" t="s">
        <v>190</v>
      </c>
      <c r="E1066" s="64" t="s">
        <v>189</v>
      </c>
      <c r="F1066" s="67"/>
      <c r="G1066" s="66"/>
    </row>
    <row r="1067" spans="1:7">
      <c r="A1067" s="70"/>
      <c r="B1067" s="69"/>
      <c r="C1067" s="68"/>
      <c r="D1067" s="68" t="s">
        <v>188</v>
      </c>
      <c r="E1067" s="64" t="s">
        <v>187</v>
      </c>
      <c r="F1067" s="67"/>
      <c r="G1067" s="66"/>
    </row>
    <row r="1068" spans="1:7">
      <c r="A1068" s="70"/>
      <c r="B1068" s="69"/>
      <c r="C1068" s="68"/>
      <c r="D1068" s="68" t="s">
        <v>186</v>
      </c>
      <c r="E1068" s="64" t="s">
        <v>185</v>
      </c>
      <c r="F1068" s="67"/>
      <c r="G1068" s="66"/>
    </row>
    <row r="1069" spans="1:7">
      <c r="A1069" s="70"/>
      <c r="B1069" s="69"/>
      <c r="C1069" s="68"/>
      <c r="D1069" s="68" t="s">
        <v>184</v>
      </c>
      <c r="E1069" s="64" t="s">
        <v>183</v>
      </c>
      <c r="F1069" s="67"/>
      <c r="G1069" s="66"/>
    </row>
    <row r="1070" spans="1:7">
      <c r="A1070" s="70"/>
      <c r="B1070" s="69"/>
      <c r="C1070" s="68"/>
      <c r="D1070" s="68" t="s">
        <v>182</v>
      </c>
      <c r="E1070" s="64" t="s">
        <v>181</v>
      </c>
      <c r="F1070" s="67"/>
      <c r="G1070" s="66"/>
    </row>
    <row r="1071" spans="1:7">
      <c r="A1071" s="70"/>
      <c r="B1071" s="69"/>
      <c r="C1071" s="68"/>
      <c r="D1071" s="68" t="s">
        <v>180</v>
      </c>
      <c r="E1071" s="64" t="s">
        <v>179</v>
      </c>
      <c r="F1071" s="67"/>
      <c r="G1071" s="66"/>
    </row>
    <row r="1072" spans="1:7">
      <c r="A1072" s="70"/>
      <c r="B1072" s="69"/>
      <c r="C1072" s="68"/>
      <c r="D1072" s="68" t="s">
        <v>178</v>
      </c>
      <c r="E1072" s="64" t="s">
        <v>177</v>
      </c>
      <c r="F1072" s="67"/>
      <c r="G1072" s="66"/>
    </row>
    <row r="1073" spans="1:7">
      <c r="A1073" s="70" t="s">
        <v>352</v>
      </c>
      <c r="B1073" s="77">
        <f>B1020+1</f>
        <v>89</v>
      </c>
      <c r="C1073" s="76"/>
      <c r="D1073" s="76"/>
      <c r="E1073" s="75" t="s">
        <v>399</v>
      </c>
      <c r="F1073" s="100" t="s">
        <v>398</v>
      </c>
      <c r="G1073" s="99" t="s">
        <v>397</v>
      </c>
    </row>
    <row r="1074" spans="1:7">
      <c r="A1074" s="70"/>
      <c r="B1074" s="69"/>
      <c r="C1074" s="68"/>
      <c r="D1074" s="68"/>
      <c r="E1074" s="71" t="s">
        <v>396</v>
      </c>
      <c r="F1074" s="74"/>
      <c r="G1074" s="73"/>
    </row>
    <row r="1075" spans="1:7">
      <c r="A1075" s="70"/>
      <c r="B1075" s="69"/>
      <c r="C1075" s="68"/>
      <c r="D1075" s="68"/>
      <c r="E1075" s="64" t="s">
        <v>395</v>
      </c>
      <c r="F1075" s="67"/>
      <c r="G1075" s="66"/>
    </row>
    <row r="1076" spans="1:7">
      <c r="A1076" s="70"/>
      <c r="B1076" s="69"/>
      <c r="C1076" s="68"/>
      <c r="D1076" s="68"/>
      <c r="E1076" s="64" t="s">
        <v>394</v>
      </c>
      <c r="F1076" s="67"/>
      <c r="G1076" s="66"/>
    </row>
    <row r="1077" spans="1:7">
      <c r="A1077" s="70"/>
      <c r="B1077" s="69"/>
      <c r="C1077" s="68"/>
      <c r="D1077" s="68"/>
      <c r="E1077" s="64" t="s">
        <v>393</v>
      </c>
      <c r="F1077" s="67"/>
      <c r="G1077" s="66"/>
    </row>
    <row r="1078" spans="1:7">
      <c r="A1078" s="70"/>
      <c r="B1078" s="69"/>
      <c r="C1078" s="68"/>
      <c r="D1078" s="68"/>
      <c r="E1078" s="64" t="s">
        <v>392</v>
      </c>
      <c r="F1078" s="67"/>
      <c r="G1078" s="66"/>
    </row>
    <row r="1079" spans="1:7">
      <c r="A1079" s="70"/>
      <c r="B1079" s="69"/>
      <c r="C1079" s="68"/>
      <c r="D1079" s="68"/>
      <c r="E1079" s="64" t="s">
        <v>391</v>
      </c>
      <c r="F1079" s="67"/>
      <c r="G1079" s="66"/>
    </row>
    <row r="1080" spans="1:7" ht="147" customHeight="1">
      <c r="A1080" s="70" t="s">
        <v>390</v>
      </c>
      <c r="B1080" s="77">
        <f>B1073+1</f>
        <v>90</v>
      </c>
      <c r="C1080" s="76"/>
      <c r="D1080" s="76"/>
      <c r="E1080" s="75" t="s">
        <v>389</v>
      </c>
      <c r="F1080" s="100" t="s">
        <v>387</v>
      </c>
      <c r="G1080" s="99" t="str">
        <f>G1081&amp;"
OR
"&amp;F1098</f>
        <v>まだ社会人になっていない人を除く全員(Q46=2-9)
OR
12月時点就業者(Q17=1-6)</v>
      </c>
    </row>
    <row r="1081" spans="1:7" ht="84.75" customHeight="1">
      <c r="A1081" s="70"/>
      <c r="B1081" s="69"/>
      <c r="C1081" s="68"/>
      <c r="D1081" s="68"/>
      <c r="E1081" s="79" t="s">
        <v>388</v>
      </c>
      <c r="F1081" s="67" t="s">
        <v>387</v>
      </c>
      <c r="G1081" s="66" t="str">
        <f>"まだ社会人になっていない人を除く全員(Q"&amp;B532&amp;"=2-9)"</f>
        <v>まだ社会人になっていない人を除く全員(Q46=2-9)</v>
      </c>
    </row>
    <row r="1082" spans="1:7" ht="30">
      <c r="A1082" s="70"/>
      <c r="B1082" s="69"/>
      <c r="C1082" s="68"/>
      <c r="D1082" s="68"/>
      <c r="E1082" s="64" t="s">
        <v>386</v>
      </c>
      <c r="F1082" s="67"/>
      <c r="G1082" s="66"/>
    </row>
    <row r="1083" spans="1:7">
      <c r="A1083" s="70"/>
      <c r="B1083" s="69"/>
      <c r="C1083" s="68"/>
      <c r="D1083" s="68"/>
      <c r="E1083" s="64" t="s">
        <v>385</v>
      </c>
      <c r="F1083" s="67"/>
      <c r="G1083" s="66"/>
    </row>
    <row r="1084" spans="1:7">
      <c r="A1084" s="70"/>
      <c r="B1084" s="69"/>
      <c r="C1084" s="68"/>
      <c r="D1084" s="68"/>
      <c r="E1084" s="64"/>
      <c r="F1084" s="67"/>
      <c r="G1084" s="66"/>
    </row>
    <row r="1085" spans="1:7" ht="19.5">
      <c r="A1085" s="70"/>
      <c r="B1085" s="69"/>
      <c r="C1085" s="68"/>
      <c r="D1085" s="68"/>
      <c r="E1085" s="98" t="s">
        <v>384</v>
      </c>
      <c r="F1085" s="67"/>
      <c r="G1085" s="66"/>
    </row>
    <row r="1086" spans="1:7" ht="90" customHeight="1">
      <c r="A1086" s="70"/>
      <c r="B1086" s="84"/>
      <c r="C1086" s="83"/>
      <c r="D1086" s="83"/>
      <c r="E1086" s="97" t="s">
        <v>383</v>
      </c>
      <c r="F1086" s="93" t="str">
        <f>F1024</f>
        <v>Q71と同じ</v>
      </c>
      <c r="G1086" s="92" t="str">
        <f>"退職2回以上(Q"&amp;$B$532&amp;"=4-9)"</f>
        <v>退職2回以上(Q46=4-9)</v>
      </c>
    </row>
    <row r="1087" spans="1:7" ht="28.5">
      <c r="A1087" s="70"/>
      <c r="B1087" s="69"/>
      <c r="C1087" s="68"/>
      <c r="D1087" s="68"/>
      <c r="E1087" s="79" t="s">
        <v>382</v>
      </c>
      <c r="F1087" s="67" t="str">
        <f>F1086</f>
        <v>Q71と同じ</v>
      </c>
      <c r="G1087" s="66" t="str">
        <f>"退職2回以上(Q"&amp;$B$532&amp;"=4-9)"</f>
        <v>退職2回以上(Q46=4-9)</v>
      </c>
    </row>
    <row r="1088" spans="1:7">
      <c r="A1088" s="70"/>
      <c r="B1088" s="69"/>
      <c r="C1088" s="68"/>
      <c r="D1088" s="68"/>
      <c r="E1088" s="79" t="s">
        <v>379</v>
      </c>
      <c r="F1088" s="67"/>
      <c r="G1088" s="66"/>
    </row>
    <row r="1089" spans="1:7">
      <c r="A1089" s="70"/>
      <c r="B1089" s="69"/>
      <c r="C1089" s="68"/>
      <c r="D1089" s="68"/>
      <c r="E1089" s="64" t="s">
        <v>375</v>
      </c>
      <c r="F1089" s="67"/>
      <c r="G1089" s="66"/>
    </row>
    <row r="1090" spans="1:7">
      <c r="A1090" s="70"/>
      <c r="B1090" s="69"/>
      <c r="C1090" s="68"/>
      <c r="D1090" s="68"/>
      <c r="E1090" s="79" t="s">
        <v>378</v>
      </c>
      <c r="F1090" s="67"/>
      <c r="G1090" s="66"/>
    </row>
    <row r="1091" spans="1:7">
      <c r="A1091" s="70"/>
      <c r="B1091" s="69"/>
      <c r="C1091" s="68"/>
      <c r="D1091" s="68"/>
      <c r="E1091" s="64" t="s">
        <v>375</v>
      </c>
      <c r="F1091" s="67"/>
      <c r="G1091" s="66"/>
    </row>
    <row r="1092" spans="1:7" ht="90" customHeight="1">
      <c r="A1092" s="70"/>
      <c r="B1092" s="84"/>
      <c r="C1092" s="83"/>
      <c r="D1092" s="83"/>
      <c r="E1092" s="97" t="s">
        <v>381</v>
      </c>
      <c r="F1092" s="93" t="str">
        <f>F914</f>
        <v>表示なし</v>
      </c>
      <c r="G1092" s="92" t="str">
        <f>"退職経験あり(Q"&amp;$B$532&amp;"=3-9)"</f>
        <v>退職経験あり(Q46=3-9)</v>
      </c>
    </row>
    <row r="1093" spans="1:7" ht="28.5">
      <c r="A1093" s="70"/>
      <c r="B1093" s="69"/>
      <c r="C1093" s="68"/>
      <c r="D1093" s="68"/>
      <c r="E1093" s="79" t="s">
        <v>380</v>
      </c>
      <c r="F1093" s="67" t="str">
        <f>F1092</f>
        <v>表示なし</v>
      </c>
      <c r="G1093" s="66" t="str">
        <f>"退職経験あり(Q"&amp;$B$532&amp;"=3-9)"</f>
        <v>退職経験あり(Q46=3-9)</v>
      </c>
    </row>
    <row r="1094" spans="1:7">
      <c r="A1094" s="70"/>
      <c r="B1094" s="69"/>
      <c r="C1094" s="68"/>
      <c r="D1094" s="68"/>
      <c r="E1094" s="79" t="s">
        <v>379</v>
      </c>
      <c r="F1094" s="67"/>
      <c r="G1094" s="66"/>
    </row>
    <row r="1095" spans="1:7">
      <c r="A1095" s="70"/>
      <c r="B1095" s="69"/>
      <c r="C1095" s="68"/>
      <c r="D1095" s="68"/>
      <c r="E1095" s="64" t="s">
        <v>375</v>
      </c>
      <c r="F1095" s="67"/>
      <c r="G1095" s="66"/>
    </row>
    <row r="1096" spans="1:7">
      <c r="A1096" s="70"/>
      <c r="B1096" s="69"/>
      <c r="C1096" s="68"/>
      <c r="D1096" s="68"/>
      <c r="E1096" s="79" t="s">
        <v>378</v>
      </c>
      <c r="F1096" s="67"/>
      <c r="G1096" s="66"/>
    </row>
    <row r="1097" spans="1:7">
      <c r="A1097" s="70"/>
      <c r="B1097" s="69"/>
      <c r="C1097" s="68"/>
      <c r="D1097" s="68"/>
      <c r="E1097" s="64" t="s">
        <v>375</v>
      </c>
      <c r="F1097" s="67"/>
      <c r="G1097" s="66"/>
    </row>
    <row r="1098" spans="1:7" ht="90" customHeight="1">
      <c r="A1098" s="70"/>
      <c r="B1098" s="84"/>
      <c r="C1098" s="83"/>
      <c r="D1098" s="83"/>
      <c r="E1098" s="97" t="s">
        <v>377</v>
      </c>
      <c r="F1098" s="532" t="str">
        <f>"12月時点就業者(Q"&amp;B231&amp;"=1-6)"</f>
        <v>12月時点就業者(Q17=1-6)</v>
      </c>
      <c r="G1098" s="533"/>
    </row>
    <row r="1099" spans="1:7">
      <c r="A1099" s="70"/>
      <c r="B1099" s="69"/>
      <c r="C1099" s="68"/>
      <c r="D1099" s="68"/>
      <c r="E1099" s="79" t="s">
        <v>376</v>
      </c>
      <c r="F1099" s="523" t="str">
        <f>"12月時点就業者(Q"&amp;B232&amp;"=1-6)"</f>
        <v>12月時点就業者(Q=1-6)</v>
      </c>
      <c r="G1099" s="524"/>
    </row>
    <row r="1100" spans="1:7">
      <c r="A1100" s="70"/>
      <c r="B1100" s="69"/>
      <c r="C1100" s="68"/>
      <c r="D1100" s="68"/>
      <c r="E1100" s="64" t="s">
        <v>375</v>
      </c>
      <c r="F1100" s="67"/>
      <c r="G1100" s="66"/>
    </row>
    <row r="1101" spans="1:7">
      <c r="A1101" s="70"/>
      <c r="B1101" s="84"/>
      <c r="C1101" s="83"/>
      <c r="D1101" s="83"/>
      <c r="E1101" s="94" t="s">
        <v>374</v>
      </c>
      <c r="F1101" s="93"/>
      <c r="G1101" s="92"/>
    </row>
    <row r="1102" spans="1:7">
      <c r="A1102" s="70"/>
      <c r="B1102" s="84"/>
      <c r="C1102" s="83"/>
      <c r="D1102" s="83"/>
      <c r="E1102" s="82" t="s">
        <v>373</v>
      </c>
      <c r="F1102" s="96"/>
      <c r="G1102" s="95"/>
    </row>
    <row r="1103" spans="1:7">
      <c r="A1103" s="70"/>
      <c r="B1103" s="84"/>
      <c r="C1103" s="83"/>
      <c r="D1103" s="83"/>
      <c r="E1103" s="82" t="s">
        <v>372</v>
      </c>
      <c r="F1103" s="93"/>
      <c r="G1103" s="92"/>
    </row>
    <row r="1104" spans="1:7">
      <c r="A1104" s="70"/>
      <c r="B1104" s="84"/>
      <c r="C1104" s="83"/>
      <c r="D1104" s="83"/>
      <c r="E1104" s="82" t="s">
        <v>371</v>
      </c>
      <c r="F1104" s="93"/>
      <c r="G1104" s="92"/>
    </row>
    <row r="1105" spans="1:7">
      <c r="A1105" s="70"/>
      <c r="B1105" s="84"/>
      <c r="C1105" s="83"/>
      <c r="D1105" s="83"/>
      <c r="E1105" s="82" t="s">
        <v>370</v>
      </c>
      <c r="F1105" s="93"/>
      <c r="G1105" s="92"/>
    </row>
    <row r="1106" spans="1:7">
      <c r="A1106" s="70"/>
      <c r="B1106" s="84"/>
      <c r="C1106" s="83"/>
      <c r="D1106" s="83"/>
      <c r="E1106" s="82" t="s">
        <v>369</v>
      </c>
      <c r="F1106" s="93"/>
      <c r="G1106" s="92"/>
    </row>
    <row r="1107" spans="1:7">
      <c r="A1107" s="70"/>
      <c r="B1107" s="84"/>
      <c r="C1107" s="83"/>
      <c r="D1107" s="83"/>
      <c r="E1107" s="82" t="s">
        <v>368</v>
      </c>
      <c r="F1107" s="93"/>
      <c r="G1107" s="92"/>
    </row>
    <row r="1108" spans="1:7">
      <c r="A1108" s="70"/>
      <c r="B1108" s="84"/>
      <c r="C1108" s="83"/>
      <c r="D1108" s="83"/>
      <c r="E1108" s="82" t="s">
        <v>367</v>
      </c>
      <c r="F1108" s="93"/>
      <c r="G1108" s="92"/>
    </row>
    <row r="1109" spans="1:7">
      <c r="A1109" s="70"/>
      <c r="B1109" s="84"/>
      <c r="C1109" s="83"/>
      <c r="D1109" s="83"/>
      <c r="E1109" s="82" t="s">
        <v>366</v>
      </c>
      <c r="F1109" s="93"/>
      <c r="G1109" s="92"/>
    </row>
    <row r="1110" spans="1:7">
      <c r="A1110" s="70"/>
      <c r="B1110" s="84"/>
      <c r="C1110" s="83"/>
      <c r="D1110" s="83"/>
      <c r="E1110" s="82" t="s">
        <v>365</v>
      </c>
      <c r="F1110" s="93"/>
      <c r="G1110" s="92"/>
    </row>
    <row r="1111" spans="1:7">
      <c r="A1111" s="70"/>
      <c r="B1111" s="84"/>
      <c r="C1111" s="83"/>
      <c r="D1111" s="83"/>
      <c r="E1111" s="82" t="s">
        <v>364</v>
      </c>
      <c r="F1111" s="93"/>
      <c r="G1111" s="92"/>
    </row>
    <row r="1112" spans="1:7">
      <c r="A1112" s="70"/>
      <c r="B1112" s="84"/>
      <c r="C1112" s="83"/>
      <c r="D1112" s="83"/>
      <c r="E1112" s="82" t="s">
        <v>363</v>
      </c>
      <c r="F1112" s="93"/>
      <c r="G1112" s="92"/>
    </row>
    <row r="1113" spans="1:7">
      <c r="A1113" s="70"/>
      <c r="B1113" s="84"/>
      <c r="C1113" s="83"/>
      <c r="D1113" s="83"/>
      <c r="E1113" s="82" t="s">
        <v>362</v>
      </c>
      <c r="F1113" s="93"/>
      <c r="G1113" s="92"/>
    </row>
    <row r="1114" spans="1:7">
      <c r="A1114" s="70"/>
      <c r="B1114" s="84"/>
      <c r="C1114" s="83"/>
      <c r="D1114" s="83"/>
      <c r="E1114" s="82" t="s">
        <v>361</v>
      </c>
      <c r="F1114" s="93"/>
      <c r="G1114" s="92"/>
    </row>
    <row r="1115" spans="1:7" ht="300" customHeight="1">
      <c r="A1115" s="70"/>
      <c r="B1115" s="84"/>
      <c r="C1115" s="83"/>
      <c r="D1115" s="83"/>
      <c r="E1115" s="82" t="s">
        <v>360</v>
      </c>
      <c r="F1115" s="96"/>
      <c r="G1115" s="95"/>
    </row>
    <row r="1116" spans="1:7">
      <c r="A1116" s="70" t="s">
        <v>330</v>
      </c>
      <c r="B1116" s="77">
        <f>B1080+1</f>
        <v>91</v>
      </c>
      <c r="C1116" s="76"/>
      <c r="D1116" s="76"/>
      <c r="E1116" s="75" t="s">
        <v>359</v>
      </c>
      <c r="F1116" s="525" t="s">
        <v>328</v>
      </c>
      <c r="G1116" s="526"/>
    </row>
    <row r="1117" spans="1:7">
      <c r="A1117" s="70"/>
      <c r="B1117" s="69"/>
      <c r="C1117" s="68"/>
      <c r="D1117" s="68"/>
      <c r="E1117" s="71" t="s">
        <v>332</v>
      </c>
      <c r="F1117" s="74"/>
      <c r="G1117" s="73"/>
    </row>
    <row r="1118" spans="1:7" ht="96.75" customHeight="1">
      <c r="A1118" s="70"/>
      <c r="B1118" s="69"/>
      <c r="C1118" s="68"/>
      <c r="D1118" s="68"/>
      <c r="E1118" s="64" t="s">
        <v>358</v>
      </c>
      <c r="F1118" s="523" t="str">
        <f>"昨年1年間少しでも働いた人（休んでいた含む）("&amp;$B$187&amp;","&amp;$B$202&amp;","&amp;$B$217&amp;"いずれかの月=1-4 or Q"&amp;$B$231&amp;"=1-6)"</f>
        <v>昨年1年間少しでも働いた人（休んでいた含む）(Q16-1,Q16-2,Q16-3いずれかの月=1-4 or Q17=1-6)</v>
      </c>
      <c r="G1118" s="524"/>
    </row>
    <row r="1119" spans="1:7" ht="30">
      <c r="A1119" s="70"/>
      <c r="B1119" s="69"/>
      <c r="C1119" s="68"/>
      <c r="D1119" s="68"/>
      <c r="E1119" s="64" t="s">
        <v>357</v>
      </c>
      <c r="F1119" s="67"/>
      <c r="G1119" s="66"/>
    </row>
    <row r="1120" spans="1:7" ht="101.25" customHeight="1">
      <c r="A1120" s="70"/>
      <c r="B1120" s="69"/>
      <c r="C1120" s="68"/>
      <c r="D1120" s="68"/>
      <c r="E1120" s="64" t="s">
        <v>356</v>
      </c>
      <c r="F1120" s="523" t="str">
        <f>"1年間に副業をした人(Q"&amp;$B$759&amp;"=1)"</f>
        <v>1年間に副業をした人(Q67=1)</v>
      </c>
      <c r="G1120" s="524"/>
    </row>
    <row r="1121" spans="1:7" ht="30">
      <c r="A1121" s="70"/>
      <c r="B1121" s="69"/>
      <c r="C1121" s="68"/>
      <c r="D1121" s="68"/>
      <c r="E1121" s="64" t="s">
        <v>355</v>
      </c>
      <c r="F1121" s="67"/>
      <c r="G1121" s="66"/>
    </row>
    <row r="1122" spans="1:7" ht="30">
      <c r="A1122" s="70"/>
      <c r="B1122" s="69"/>
      <c r="C1122" s="68"/>
      <c r="D1122" s="68"/>
      <c r="E1122" s="64" t="s">
        <v>354</v>
      </c>
      <c r="F1122" s="523" t="s">
        <v>328</v>
      </c>
      <c r="G1122" s="524"/>
    </row>
    <row r="1123" spans="1:7">
      <c r="A1123" s="70"/>
      <c r="B1123" s="84"/>
      <c r="C1123" s="83"/>
      <c r="D1123" s="83"/>
      <c r="E1123" s="82" t="s">
        <v>353</v>
      </c>
      <c r="F1123" s="93"/>
      <c r="G1123" s="92"/>
    </row>
    <row r="1124" spans="1:7" ht="31.5" customHeight="1">
      <c r="A1124" s="70" t="s">
        <v>352</v>
      </c>
      <c r="B1124" s="77">
        <f>B1116+1</f>
        <v>92</v>
      </c>
      <c r="C1124" s="76"/>
      <c r="D1124" s="76"/>
      <c r="E1124" s="75" t="s">
        <v>351</v>
      </c>
      <c r="F1124" s="525" t="str">
        <f>"配偶者あり(Q"&amp;$B$130&amp;"=1)"</f>
        <v>配偶者あり(Q9=1)</v>
      </c>
      <c r="G1124" s="526"/>
    </row>
    <row r="1125" spans="1:7">
      <c r="A1125" s="70"/>
      <c r="B1125" s="69"/>
      <c r="C1125" s="68"/>
      <c r="D1125" s="68"/>
      <c r="E1125" s="71" t="s">
        <v>174</v>
      </c>
      <c r="F1125" s="74"/>
      <c r="G1125" s="73"/>
    </row>
    <row r="1126" spans="1:7" s="50" customFormat="1">
      <c r="A1126" s="70"/>
      <c r="B1126" s="69"/>
      <c r="C1126" s="68"/>
      <c r="D1126" s="68" t="s">
        <v>135</v>
      </c>
      <c r="E1126" s="64" t="s">
        <v>350</v>
      </c>
      <c r="F1126" s="67"/>
      <c r="G1126" s="66"/>
    </row>
    <row r="1127" spans="1:7" s="50" customFormat="1">
      <c r="A1127" s="70"/>
      <c r="B1127" s="69"/>
      <c r="C1127" s="68"/>
      <c r="D1127" s="68" t="s">
        <v>349</v>
      </c>
      <c r="E1127" s="64" t="s">
        <v>348</v>
      </c>
      <c r="F1127" s="67"/>
      <c r="G1127" s="66"/>
    </row>
    <row r="1128" spans="1:7" s="50" customFormat="1">
      <c r="A1128" s="70"/>
      <c r="B1128" s="69"/>
      <c r="C1128" s="68"/>
      <c r="D1128" s="68" t="s">
        <v>347</v>
      </c>
      <c r="E1128" s="64" t="s">
        <v>346</v>
      </c>
      <c r="F1128" s="67"/>
      <c r="G1128" s="66"/>
    </row>
    <row r="1129" spans="1:7" s="50" customFormat="1">
      <c r="A1129" s="70"/>
      <c r="B1129" s="69"/>
      <c r="C1129" s="68"/>
      <c r="D1129" s="68" t="s">
        <v>345</v>
      </c>
      <c r="E1129" s="64" t="s">
        <v>344</v>
      </c>
      <c r="F1129" s="67"/>
      <c r="G1129" s="66"/>
    </row>
    <row r="1130" spans="1:7" s="50" customFormat="1">
      <c r="A1130" s="70"/>
      <c r="B1130" s="69"/>
      <c r="C1130" s="68"/>
      <c r="D1130" s="68" t="s">
        <v>343</v>
      </c>
      <c r="E1130" s="64" t="s">
        <v>342</v>
      </c>
      <c r="F1130" s="67"/>
      <c r="G1130" s="66"/>
    </row>
    <row r="1131" spans="1:7" s="50" customFormat="1">
      <c r="A1131" s="70"/>
      <c r="B1131" s="69"/>
      <c r="C1131" s="68"/>
      <c r="D1131" s="68" t="s">
        <v>341</v>
      </c>
      <c r="E1131" s="64" t="s">
        <v>340</v>
      </c>
      <c r="F1131" s="67"/>
      <c r="G1131" s="66"/>
    </row>
    <row r="1132" spans="1:7" s="50" customFormat="1">
      <c r="A1132" s="70"/>
      <c r="B1132" s="69"/>
      <c r="C1132" s="68"/>
      <c r="D1132" s="68" t="s">
        <v>135</v>
      </c>
      <c r="E1132" s="64"/>
      <c r="F1132" s="67"/>
      <c r="G1132" s="66"/>
    </row>
    <row r="1133" spans="1:7" s="50" customFormat="1">
      <c r="A1133" s="70"/>
      <c r="B1133" s="69"/>
      <c r="C1133" s="68"/>
      <c r="D1133" s="68" t="s">
        <v>339</v>
      </c>
      <c r="E1133" s="64" t="s">
        <v>338</v>
      </c>
      <c r="F1133" s="67"/>
      <c r="G1133" s="66"/>
    </row>
    <row r="1134" spans="1:7" s="50" customFormat="1">
      <c r="A1134" s="70"/>
      <c r="B1134" s="69"/>
      <c r="C1134" s="68"/>
      <c r="D1134" s="68" t="s">
        <v>337</v>
      </c>
      <c r="E1134" s="64" t="s">
        <v>336</v>
      </c>
      <c r="F1134" s="67"/>
      <c r="G1134" s="66"/>
    </row>
    <row r="1135" spans="1:7" s="50" customFormat="1">
      <c r="A1135" s="70"/>
      <c r="B1135" s="69"/>
      <c r="C1135" s="68"/>
      <c r="D1135" s="68" t="s">
        <v>335</v>
      </c>
      <c r="E1135" s="64" t="s">
        <v>334</v>
      </c>
      <c r="F1135" s="67"/>
      <c r="G1135" s="66"/>
    </row>
    <row r="1136" spans="1:7" ht="30">
      <c r="A1136" s="70" t="s">
        <v>330</v>
      </c>
      <c r="B1136" s="77">
        <f>B1124+1</f>
        <v>93</v>
      </c>
      <c r="C1136" s="76"/>
      <c r="D1136" s="76"/>
      <c r="E1136" s="75" t="s">
        <v>333</v>
      </c>
      <c r="F1136" s="525" t="str">
        <f>"配偶者あり(Q"&amp;$B$130&amp;"=1)"</f>
        <v>配偶者あり(Q9=1)</v>
      </c>
      <c r="G1136" s="526"/>
    </row>
    <row r="1137" spans="1:7">
      <c r="A1137" s="70"/>
      <c r="B1137" s="69"/>
      <c r="C1137" s="68"/>
      <c r="D1137" s="68"/>
      <c r="E1137" s="71" t="s">
        <v>332</v>
      </c>
      <c r="F1137" s="74"/>
      <c r="G1137" s="73"/>
    </row>
    <row r="1138" spans="1:7">
      <c r="A1138" s="70"/>
      <c r="B1138" s="69"/>
      <c r="C1138" s="68"/>
      <c r="D1138" s="68"/>
      <c r="E1138" s="64" t="s">
        <v>331</v>
      </c>
      <c r="F1138" s="67"/>
      <c r="G1138" s="66"/>
    </row>
    <row r="1139" spans="1:7" ht="30" customHeight="1">
      <c r="A1139" s="70" t="s">
        <v>330</v>
      </c>
      <c r="B1139" s="77">
        <f>B1136+1</f>
        <v>94</v>
      </c>
      <c r="C1139" s="76"/>
      <c r="D1139" s="76"/>
      <c r="E1139" s="75" t="s">
        <v>329</v>
      </c>
      <c r="F1139" s="525" t="s">
        <v>328</v>
      </c>
      <c r="G1139" s="526"/>
    </row>
    <row r="1140" spans="1:7">
      <c r="A1140" s="70"/>
      <c r="B1140" s="69"/>
      <c r="C1140" s="68"/>
      <c r="D1140" s="68"/>
      <c r="E1140" s="71" t="s">
        <v>327</v>
      </c>
      <c r="F1140" s="74"/>
      <c r="G1140" s="73"/>
    </row>
    <row r="1141" spans="1:7">
      <c r="A1141" s="70"/>
      <c r="B1141" s="69"/>
      <c r="C1141" s="68"/>
      <c r="D1141" s="68"/>
      <c r="E1141" s="64" t="s">
        <v>326</v>
      </c>
      <c r="F1141" s="67"/>
      <c r="G1141" s="66"/>
    </row>
    <row r="1142" spans="1:7">
      <c r="A1142" s="70"/>
      <c r="B1142" s="69"/>
      <c r="C1142" s="68"/>
      <c r="D1142" s="68"/>
      <c r="E1142" s="64" t="s">
        <v>325</v>
      </c>
      <c r="F1142" s="67"/>
      <c r="G1142" s="66"/>
    </row>
    <row r="1143" spans="1:7" ht="30" customHeight="1">
      <c r="A1143" s="70" t="s">
        <v>324</v>
      </c>
      <c r="B1143" s="77">
        <f>B1139+1</f>
        <v>95</v>
      </c>
      <c r="C1143" s="76"/>
      <c r="D1143" s="76"/>
      <c r="E1143" s="75" t="s">
        <v>323</v>
      </c>
      <c r="F1143" s="525" t="s">
        <v>322</v>
      </c>
      <c r="G1143" s="526"/>
    </row>
    <row r="1144" spans="1:7">
      <c r="A1144" s="70"/>
      <c r="B1144" s="69"/>
      <c r="C1144" s="68"/>
      <c r="D1144" s="68"/>
      <c r="E1144" s="71" t="s">
        <v>321</v>
      </c>
      <c r="F1144" s="74"/>
      <c r="G1144" s="73"/>
    </row>
    <row r="1145" spans="1:7">
      <c r="A1145" s="70"/>
      <c r="B1145" s="69"/>
      <c r="C1145" s="68"/>
      <c r="D1145" s="68" t="s">
        <v>320</v>
      </c>
      <c r="E1145" s="64" t="s">
        <v>319</v>
      </c>
      <c r="F1145" s="67"/>
      <c r="G1145" s="66"/>
    </row>
    <row r="1146" spans="1:7">
      <c r="A1146" s="70"/>
      <c r="B1146" s="69"/>
      <c r="C1146" s="68"/>
      <c r="D1146" s="68" t="s">
        <v>318</v>
      </c>
      <c r="E1146" s="64" t="s">
        <v>317</v>
      </c>
      <c r="F1146" s="67"/>
      <c r="G1146" s="66"/>
    </row>
    <row r="1147" spans="1:7">
      <c r="A1147" s="70"/>
      <c r="B1147" s="69"/>
      <c r="C1147" s="68"/>
      <c r="D1147" s="68" t="s">
        <v>316</v>
      </c>
      <c r="E1147" s="64" t="s">
        <v>315</v>
      </c>
      <c r="F1147" s="67"/>
      <c r="G1147" s="66"/>
    </row>
    <row r="1148" spans="1:7">
      <c r="A1148" s="90"/>
      <c r="B1148" s="89"/>
      <c r="C1148" s="88"/>
      <c r="D1148" s="88" t="s">
        <v>314</v>
      </c>
      <c r="E1148" s="85" t="s">
        <v>313</v>
      </c>
      <c r="F1148" s="87"/>
      <c r="G1148" s="86"/>
    </row>
    <row r="1149" spans="1:7" ht="24.75">
      <c r="A1149" s="56" t="s">
        <v>312</v>
      </c>
      <c r="B1149" s="55"/>
      <c r="C1149" s="54"/>
      <c r="D1149" s="54"/>
      <c r="E1149" s="51"/>
      <c r="F1149" s="53"/>
      <c r="G1149" s="52"/>
    </row>
    <row r="1150" spans="1:7">
      <c r="A1150" s="70"/>
      <c r="B1150" s="84"/>
      <c r="C1150" s="83"/>
      <c r="D1150" s="83"/>
      <c r="E1150" s="82" t="s">
        <v>311</v>
      </c>
      <c r="F1150" s="532" t="s">
        <v>310</v>
      </c>
      <c r="G1150" s="533"/>
    </row>
    <row r="1151" spans="1:7" ht="28.5" customHeight="1">
      <c r="A1151" s="70" t="s">
        <v>309</v>
      </c>
      <c r="B1151" s="77">
        <f>B1143+1</f>
        <v>96</v>
      </c>
      <c r="C1151" s="76"/>
      <c r="D1151" s="76"/>
      <c r="E1151" s="75" t="s">
        <v>308</v>
      </c>
      <c r="F1151" s="525" t="s">
        <v>307</v>
      </c>
      <c r="G1151" s="526"/>
    </row>
    <row r="1152" spans="1:7">
      <c r="A1152" s="70"/>
      <c r="B1152" s="69"/>
      <c r="C1152" s="68"/>
      <c r="D1152" s="68"/>
      <c r="E1152" s="72" t="s">
        <v>306</v>
      </c>
      <c r="F1152" s="74"/>
      <c r="G1152" s="73"/>
    </row>
    <row r="1153" spans="1:7">
      <c r="A1153" s="70"/>
      <c r="B1153" s="69"/>
      <c r="C1153" s="68"/>
      <c r="D1153" s="68" t="s">
        <v>305</v>
      </c>
      <c r="E1153" s="64" t="s">
        <v>304</v>
      </c>
      <c r="F1153" s="81"/>
      <c r="G1153" s="80"/>
    </row>
    <row r="1154" spans="1:7">
      <c r="A1154" s="70"/>
      <c r="B1154" s="69"/>
      <c r="C1154" s="68"/>
      <c r="D1154" s="68" t="s">
        <v>303</v>
      </c>
      <c r="E1154" s="64" t="s">
        <v>302</v>
      </c>
      <c r="F1154" s="81"/>
      <c r="G1154" s="80"/>
    </row>
    <row r="1155" spans="1:7">
      <c r="A1155" s="70"/>
      <c r="B1155" s="69"/>
      <c r="C1155" s="68"/>
      <c r="D1155" s="68" t="s">
        <v>257</v>
      </c>
      <c r="E1155" s="64" t="s">
        <v>301</v>
      </c>
      <c r="F1155" s="81"/>
      <c r="G1155" s="80"/>
    </row>
    <row r="1156" spans="1:7">
      <c r="A1156" s="70"/>
      <c r="B1156" s="69"/>
      <c r="C1156" s="68"/>
      <c r="D1156" s="68" t="s">
        <v>255</v>
      </c>
      <c r="E1156" s="64" t="s">
        <v>300</v>
      </c>
      <c r="F1156" s="81"/>
      <c r="G1156" s="80"/>
    </row>
    <row r="1157" spans="1:7">
      <c r="A1157" s="70"/>
      <c r="B1157" s="69"/>
      <c r="C1157" s="68"/>
      <c r="D1157" s="68" t="s">
        <v>253</v>
      </c>
      <c r="E1157" s="64" t="s">
        <v>299</v>
      </c>
      <c r="F1157" s="81"/>
      <c r="G1157" s="80"/>
    </row>
    <row r="1158" spans="1:7">
      <c r="A1158" s="70"/>
      <c r="B1158" s="69"/>
      <c r="C1158" s="68"/>
      <c r="D1158" s="68" t="s">
        <v>251</v>
      </c>
      <c r="E1158" s="64" t="s">
        <v>298</v>
      </c>
      <c r="F1158" s="81"/>
      <c r="G1158" s="80"/>
    </row>
    <row r="1159" spans="1:7">
      <c r="A1159" s="70"/>
      <c r="B1159" s="69"/>
      <c r="C1159" s="68"/>
      <c r="D1159" s="68" t="s">
        <v>249</v>
      </c>
      <c r="E1159" s="64" t="s">
        <v>297</v>
      </c>
      <c r="F1159" s="81"/>
      <c r="G1159" s="80"/>
    </row>
    <row r="1160" spans="1:7">
      <c r="A1160" s="70"/>
      <c r="B1160" s="69"/>
      <c r="C1160" s="68"/>
      <c r="D1160" s="68" t="s">
        <v>157</v>
      </c>
      <c r="E1160" s="64" t="s">
        <v>296</v>
      </c>
      <c r="F1160" s="81"/>
      <c r="G1160" s="80"/>
    </row>
    <row r="1161" spans="1:7">
      <c r="A1161" s="70"/>
      <c r="B1161" s="69"/>
      <c r="C1161" s="68"/>
      <c r="D1161" s="68" t="s">
        <v>155</v>
      </c>
      <c r="E1161" s="64" t="s">
        <v>295</v>
      </c>
      <c r="F1161" s="81"/>
      <c r="G1161" s="80"/>
    </row>
    <row r="1162" spans="1:7">
      <c r="A1162" s="70"/>
      <c r="B1162" s="69"/>
      <c r="C1162" s="68"/>
      <c r="D1162" s="68" t="s">
        <v>153</v>
      </c>
      <c r="E1162" s="64" t="s">
        <v>294</v>
      </c>
      <c r="F1162" s="81"/>
      <c r="G1162" s="80"/>
    </row>
    <row r="1163" spans="1:7" ht="28.5" customHeight="1">
      <c r="A1163" s="70" t="s">
        <v>175</v>
      </c>
      <c r="B1163" s="77">
        <f>B1151+1</f>
        <v>97</v>
      </c>
      <c r="C1163" s="76"/>
      <c r="D1163" s="76"/>
      <c r="E1163" s="75" t="s">
        <v>293</v>
      </c>
      <c r="F1163" s="525" t="str">
        <f>F1150</f>
        <v>在学中の人（Q5=9-15）</v>
      </c>
      <c r="G1163" s="526"/>
    </row>
    <row r="1164" spans="1:7">
      <c r="A1164" s="70"/>
      <c r="B1164" s="69"/>
      <c r="C1164" s="68"/>
      <c r="D1164" s="68"/>
      <c r="E1164" s="71" t="s">
        <v>174</v>
      </c>
      <c r="F1164" s="74"/>
      <c r="G1164" s="73"/>
    </row>
    <row r="1165" spans="1:7">
      <c r="A1165" s="70"/>
      <c r="B1165" s="69"/>
      <c r="C1165" s="68"/>
      <c r="D1165" s="68" t="s">
        <v>170</v>
      </c>
      <c r="E1165" s="64" t="s">
        <v>292</v>
      </c>
      <c r="F1165" s="67"/>
      <c r="G1165" s="66"/>
    </row>
    <row r="1166" spans="1:7">
      <c r="A1166" s="70"/>
      <c r="B1166" s="69"/>
      <c r="C1166" s="68"/>
      <c r="D1166" s="68" t="s">
        <v>168</v>
      </c>
      <c r="E1166" s="64" t="s">
        <v>291</v>
      </c>
      <c r="F1166" s="67"/>
      <c r="G1166" s="66"/>
    </row>
    <row r="1167" spans="1:7">
      <c r="A1167" s="70"/>
      <c r="B1167" s="69"/>
      <c r="C1167" s="68"/>
      <c r="D1167" s="68" t="s">
        <v>257</v>
      </c>
      <c r="E1167" s="64" t="s">
        <v>290</v>
      </c>
      <c r="F1167" s="67"/>
      <c r="G1167" s="66"/>
    </row>
    <row r="1168" spans="1:7">
      <c r="A1168" s="70"/>
      <c r="B1168" s="69"/>
      <c r="C1168" s="68"/>
      <c r="D1168" s="68" t="s">
        <v>255</v>
      </c>
      <c r="E1168" s="64" t="s">
        <v>289</v>
      </c>
      <c r="F1168" s="67"/>
      <c r="G1168" s="66"/>
    </row>
    <row r="1169" spans="1:7">
      <c r="A1169" s="70"/>
      <c r="B1169" s="69"/>
      <c r="C1169" s="68"/>
      <c r="D1169" s="68" t="s">
        <v>253</v>
      </c>
      <c r="E1169" s="64" t="s">
        <v>288</v>
      </c>
      <c r="F1169" s="67"/>
      <c r="G1169" s="66"/>
    </row>
    <row r="1170" spans="1:7">
      <c r="A1170" s="70"/>
      <c r="B1170" s="69"/>
      <c r="C1170" s="68"/>
      <c r="D1170" s="68" t="s">
        <v>251</v>
      </c>
      <c r="E1170" s="50" t="s">
        <v>287</v>
      </c>
      <c r="F1170" s="67"/>
      <c r="G1170" s="66"/>
    </row>
    <row r="1171" spans="1:7">
      <c r="A1171" s="70"/>
      <c r="B1171" s="69"/>
      <c r="C1171" s="68"/>
      <c r="D1171" s="68" t="s">
        <v>249</v>
      </c>
      <c r="E1171" s="64" t="s">
        <v>286</v>
      </c>
      <c r="F1171" s="67"/>
      <c r="G1171" s="66"/>
    </row>
    <row r="1172" spans="1:7">
      <c r="A1172" s="70"/>
      <c r="B1172" s="69"/>
      <c r="C1172" s="68"/>
      <c r="D1172" s="68" t="s">
        <v>157</v>
      </c>
      <c r="E1172" s="64" t="s">
        <v>285</v>
      </c>
      <c r="F1172" s="67"/>
      <c r="G1172" s="66"/>
    </row>
    <row r="1173" spans="1:7" ht="28.5" customHeight="1">
      <c r="A1173" s="70" t="s">
        <v>175</v>
      </c>
      <c r="B1173" s="77">
        <f>B1163+1</f>
        <v>98</v>
      </c>
      <c r="C1173" s="76"/>
      <c r="D1173" s="76"/>
      <c r="E1173" s="75" t="s">
        <v>284</v>
      </c>
      <c r="F1173" s="525" t="str">
        <f>F1150</f>
        <v>在学中の人（Q5=9-15）</v>
      </c>
      <c r="G1173" s="526"/>
    </row>
    <row r="1174" spans="1:7">
      <c r="A1174" s="70"/>
      <c r="B1174" s="69"/>
      <c r="C1174" s="68"/>
      <c r="D1174" s="68"/>
      <c r="E1174" s="71" t="s">
        <v>174</v>
      </c>
      <c r="F1174" s="74"/>
      <c r="G1174" s="73"/>
    </row>
    <row r="1175" spans="1:7" ht="30">
      <c r="A1175" s="70"/>
      <c r="B1175" s="69"/>
      <c r="C1175" s="68"/>
      <c r="D1175" s="68"/>
      <c r="E1175" s="71" t="s">
        <v>283</v>
      </c>
      <c r="F1175" s="74"/>
      <c r="G1175" s="73"/>
    </row>
    <row r="1176" spans="1:7">
      <c r="A1176" s="70"/>
      <c r="B1176" s="69"/>
      <c r="C1176" s="68"/>
      <c r="D1176" s="68" t="s">
        <v>170</v>
      </c>
      <c r="E1176" s="64" t="s">
        <v>282</v>
      </c>
      <c r="F1176" s="67"/>
      <c r="G1176" s="66"/>
    </row>
    <row r="1177" spans="1:7">
      <c r="A1177" s="70"/>
      <c r="B1177" s="69"/>
      <c r="C1177" s="68"/>
      <c r="D1177" s="68" t="s">
        <v>168</v>
      </c>
      <c r="E1177" s="64" t="s">
        <v>281</v>
      </c>
      <c r="F1177" s="67"/>
      <c r="G1177" s="66"/>
    </row>
    <row r="1178" spans="1:7">
      <c r="A1178" s="70"/>
      <c r="B1178" s="69"/>
      <c r="C1178" s="68"/>
      <c r="D1178" s="68" t="s">
        <v>166</v>
      </c>
      <c r="E1178" s="64" t="s">
        <v>280</v>
      </c>
      <c r="F1178" s="67"/>
      <c r="G1178" s="66"/>
    </row>
    <row r="1179" spans="1:7">
      <c r="A1179" s="70"/>
      <c r="B1179" s="69"/>
      <c r="C1179" s="68"/>
      <c r="D1179" s="68" t="s">
        <v>164</v>
      </c>
      <c r="E1179" s="64" t="s">
        <v>279</v>
      </c>
      <c r="F1179" s="67"/>
      <c r="G1179" s="66"/>
    </row>
    <row r="1180" spans="1:7">
      <c r="A1180" s="70"/>
      <c r="B1180" s="69"/>
      <c r="C1180" s="68"/>
      <c r="D1180" s="68" t="s">
        <v>162</v>
      </c>
      <c r="E1180" s="64" t="s">
        <v>278</v>
      </c>
      <c r="F1180" s="67"/>
      <c r="G1180" s="66"/>
    </row>
    <row r="1181" spans="1:7">
      <c r="A1181" s="70" t="s">
        <v>175</v>
      </c>
      <c r="B1181" s="77">
        <f>B1173+1</f>
        <v>99</v>
      </c>
      <c r="C1181" s="76"/>
      <c r="D1181" s="76"/>
      <c r="E1181" s="75" t="s">
        <v>277</v>
      </c>
      <c r="F1181" s="525" t="str">
        <f>F1150</f>
        <v>在学中の人（Q5=9-15）</v>
      </c>
      <c r="G1181" s="526"/>
    </row>
    <row r="1182" spans="1:7">
      <c r="A1182" s="70"/>
      <c r="B1182" s="69"/>
      <c r="C1182" s="68"/>
      <c r="D1182" s="68"/>
      <c r="E1182" s="71" t="s">
        <v>260</v>
      </c>
      <c r="F1182" s="74"/>
      <c r="G1182" s="73"/>
    </row>
    <row r="1183" spans="1:7">
      <c r="A1183" s="70"/>
      <c r="B1183" s="69"/>
      <c r="C1183" s="68"/>
      <c r="D1183" s="68" t="s">
        <v>170</v>
      </c>
      <c r="E1183" s="64" t="s">
        <v>276</v>
      </c>
      <c r="F1183" s="67"/>
      <c r="G1183" s="66"/>
    </row>
    <row r="1184" spans="1:7">
      <c r="A1184" s="62"/>
      <c r="B1184" s="61"/>
      <c r="C1184" s="60"/>
      <c r="D1184" s="60" t="s">
        <v>168</v>
      </c>
      <c r="E1184" s="57" t="s">
        <v>275</v>
      </c>
      <c r="F1184" s="59"/>
      <c r="G1184" s="58"/>
    </row>
  </sheetData>
  <mergeCells count="132">
    <mergeCell ref="F1150:G1150"/>
    <mergeCell ref="F1098:G1098"/>
    <mergeCell ref="F1151:G1151"/>
    <mergeCell ref="F793:G793"/>
    <mergeCell ref="F819:G819"/>
    <mergeCell ref="F716:G716"/>
    <mergeCell ref="F729:G729"/>
    <mergeCell ref="F736:G736"/>
    <mergeCell ref="F759:G759"/>
    <mergeCell ref="F763:G763"/>
    <mergeCell ref="F1099:G1099"/>
    <mergeCell ref="F1116:G1116"/>
    <mergeCell ref="F1118:G1118"/>
    <mergeCell ref="F1120:G1120"/>
    <mergeCell ref="F1122:G1122"/>
    <mergeCell ref="F653:G653"/>
    <mergeCell ref="F661:G661"/>
    <mergeCell ref="F564:G564"/>
    <mergeCell ref="F565:G565"/>
    <mergeCell ref="F566:G566"/>
    <mergeCell ref="F1181:G1181"/>
    <mergeCell ref="F1163:G1163"/>
    <mergeCell ref="F1173:G1173"/>
    <mergeCell ref="F1124:G1124"/>
    <mergeCell ref="F1136:G1136"/>
    <mergeCell ref="F1139:G1139"/>
    <mergeCell ref="F1143:G1143"/>
    <mergeCell ref="F509:G509"/>
    <mergeCell ref="F843:G843"/>
    <mergeCell ref="F669:G669"/>
    <mergeCell ref="F676:G676"/>
    <mergeCell ref="F686:G686"/>
    <mergeCell ref="F691:G691"/>
    <mergeCell ref="F704:G704"/>
    <mergeCell ref="F616:G616"/>
    <mergeCell ref="F625:G625"/>
    <mergeCell ref="F641:G641"/>
    <mergeCell ref="F599:G599"/>
    <mergeCell ref="F609:G609"/>
    <mergeCell ref="F514:G514"/>
    <mergeCell ref="F526:G526"/>
    <mergeCell ref="F575:G575"/>
    <mergeCell ref="F584:G584"/>
    <mergeCell ref="F563:G563"/>
    <mergeCell ref="F397:G397"/>
    <mergeCell ref="F408:G408"/>
    <mergeCell ref="F469:G469"/>
    <mergeCell ref="F479:G479"/>
    <mergeCell ref="F521:G521"/>
    <mergeCell ref="F532:G532"/>
    <mergeCell ref="F535:G535"/>
    <mergeCell ref="F554:G554"/>
    <mergeCell ref="F489:G489"/>
    <mergeCell ref="F494:G494"/>
    <mergeCell ref="F499:G499"/>
    <mergeCell ref="F504:G504"/>
    <mergeCell ref="F547:G547"/>
    <mergeCell ref="F449:G449"/>
    <mergeCell ref="F457:G457"/>
    <mergeCell ref="F422:G422"/>
    <mergeCell ref="F147:G147"/>
    <mergeCell ref="F148:G148"/>
    <mergeCell ref="F149:G149"/>
    <mergeCell ref="F217:G217"/>
    <mergeCell ref="F231:G231"/>
    <mergeCell ref="F250:G250"/>
    <mergeCell ref="F413:G413"/>
    <mergeCell ref="F309:G309"/>
    <mergeCell ref="F316:G316"/>
    <mergeCell ref="F339:G339"/>
    <mergeCell ref="F351:G351"/>
    <mergeCell ref="F371:G371"/>
    <mergeCell ref="F267:G267"/>
    <mergeCell ref="F280:G280"/>
    <mergeCell ref="F290:G290"/>
    <mergeCell ref="F299:G299"/>
    <mergeCell ref="F304:G304"/>
    <mergeCell ref="F376:G376"/>
    <mergeCell ref="F392:G392"/>
    <mergeCell ref="F259:G259"/>
    <mergeCell ref="F187:G187"/>
    <mergeCell ref="F202:G202"/>
    <mergeCell ref="F150:G150"/>
    <mergeCell ref="F151:G151"/>
    <mergeCell ref="F152:G152"/>
    <mergeCell ref="F153:G153"/>
    <mergeCell ref="F155:G155"/>
    <mergeCell ref="F5:G5"/>
    <mergeCell ref="F9:G9"/>
    <mergeCell ref="F12:G12"/>
    <mergeCell ref="A2:A3"/>
    <mergeCell ref="B2:B3"/>
    <mergeCell ref="F114:G114"/>
    <mergeCell ref="F15:G15"/>
    <mergeCell ref="F65:G65"/>
    <mergeCell ref="F85:G85"/>
    <mergeCell ref="F96:G96"/>
    <mergeCell ref="C2:D3"/>
    <mergeCell ref="E2:E3"/>
    <mergeCell ref="F145:G145"/>
    <mergeCell ref="F146:G146"/>
    <mergeCell ref="F2:G2"/>
    <mergeCell ref="F100:G100"/>
    <mergeCell ref="F101:G101"/>
    <mergeCell ref="F102:G102"/>
    <mergeCell ref="F103:G103"/>
    <mergeCell ref="F104:G104"/>
    <mergeCell ref="F105:G105"/>
    <mergeCell ref="F115:G115"/>
    <mergeCell ref="F116:G116"/>
    <mergeCell ref="F118:G118"/>
    <mergeCell ref="F561:G561"/>
    <mergeCell ref="F98:G98"/>
    <mergeCell ref="F99:G99"/>
    <mergeCell ref="F139:G139"/>
    <mergeCell ref="F460:G460"/>
    <mergeCell ref="F109:G109"/>
    <mergeCell ref="F112:G112"/>
    <mergeCell ref="F113:G113"/>
    <mergeCell ref="F110:G110"/>
    <mergeCell ref="F111:G111"/>
    <mergeCell ref="F106:G106"/>
    <mergeCell ref="F107:G107"/>
    <mergeCell ref="F108:G108"/>
    <mergeCell ref="F130:G130"/>
    <mergeCell ref="F134:G134"/>
    <mergeCell ref="F142:G142"/>
    <mergeCell ref="F144:G144"/>
    <mergeCell ref="F117:G117"/>
    <mergeCell ref="F440:G440"/>
    <mergeCell ref="F163:G163"/>
    <mergeCell ref="F175:G175"/>
  </mergeCells>
  <phoneticPr fontId="3"/>
  <dataValidations count="2">
    <dataValidation imeMode="hiragana" allowBlank="1" showInputMessage="1" showErrorMessage="1" sqref="F512:G513 F492:G493 F497:G498 F502:G503 F507:G508"/>
    <dataValidation imeMode="halfAlpha" allowBlank="1" showInputMessage="1" showErrorMessage="1" sqref="A371:D391 B408 F252:G252 B918:D918 F233:G234 B259 B843 B250 B827 B838 A397:D407 A233:D233 A252:D252 D1181:D1182 G352:G369 F268:G270 B231 A268:D270 B267 A919:D934 C972 C970:D971 F883:G897 A914:D917 A884:A897 B877:D881 A900:A903 B858 A866 G218:G230 A878:A881 A970:B975 G617:G618 C973:D975 B883:D897 G971:G975 A937:A940 G626:G639 G555:G560 A641:D659 F880:G881 B865:D866 F865:G866 F902:G903 A905:D912 G919:G934 G737:G757 B392 G377:G391 F239:G239 G119:G128 G583 F899:G900 A281:D369 F65:F128 G937:G940 G576:G578 B899:D903 F877:G878 B936:D940 B280:D280 A1181:C1184 G654:G659 A661:D689 A691:D757 G687:G689 B413 G176:G185 F247:G247 A1150:A1180 G398:G407 D491:D493 D496:D498 F494 D501:D503 F499 D506:D508 F504 D511:D513 F509 G441:G448 G16 G4 G6:G8 G10:G11 G13:G14 G527:G531 G66:G84 G86:G95 G97 G562 G131:G133 G135:G138 G140:G141 G143 G156:G162 G164:G174 F423:G424 G585:G598 G188:G201 G203:G216 G281:G289 G291:G298 G300:G303 G305:G308 G310:G315 G317:G338 G340:G350 F280:F369 G372:G375 F371:F392 F838 G450:G456 G458:G459 G461:G468 G470:G478 G480:G488 G515:G520 G533:G534 G600:G608 G610:G615 F625:F639 F641:F659 G642:G652 G662:G668 G670:G675 G677:G685 G692:G703 G705:G715 G717:G728 G730:G735 G760:G762 G1152 F914:F934 F905:G912 G914:G917 F4:F16 F17:G64 F970:F975 G989:G993 G985:G987 G794:G818 G1182:G1184 G1164:G1172 G1144:G1149 G1117 G1119 G1121 G1123 G1125:G1135 G1137:G1138 G1140:G1142 F661:F689 F422 F430:G430 F435:G436 G580:G581 G567:G574 F187:F231 A187:D230 F397:F407 F691:F757 C997 C995:D996 A995:B1000 C998:D1000 G996:G1000 F995:F1000 G1013:G1017 G1010:G1011 G548:G553 F547:F618 G1174:G1180 B247:D247 F1018:G1018 F490:G491 F495:G496 F500:G501 F505:G506 F510:G511 F936:F940 A759:A824 F942:G968 A985:D993 F985:F993 A942:A967 G820:G823 G764:G792 A130:D185 F130:F185 F425:F428 F431:F434 F1101:G1114 F437:F489 F759:F824 A532:A543 F825:G825 F1115:F1184 G1100 G1115 F1081:F1100 G1081:G1097 F1020:G1080 G522:G525 B4:D128 B759:D825 B942:D968 B1020:D1180 A1020:A1148 A5:A127 B532:D544 F514:F544 G536:G544 B1010:D1018 A1010:A1017 F1010:F1017 A509:D509 A499:D499 A494:D494 A422:D489 A510:C513 A505:C508 A500:C503 A495:C498 A490:C493 A504:D504 A547:D639 A514:D531"/>
  </dataValidations>
  <pageMargins left="0.43307086614173229" right="0.43307086614173229" top="0.55118110236220474" bottom="0.55118110236220474" header="0.31496062992125984" footer="0.31496062992125984"/>
  <pageSetup paperSize="9" scale="87"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view="pageBreakPreview" topLeftCell="A13" zoomScale="60" zoomScaleNormal="70" workbookViewId="0">
      <selection activeCell="P13" sqref="P13"/>
    </sheetView>
  </sheetViews>
  <sheetFormatPr defaultColWidth="7" defaultRowHeight="14.25"/>
  <cols>
    <col min="1" max="1" width="3.25" style="314" customWidth="1"/>
    <col min="2" max="2" width="2" style="315" customWidth="1"/>
    <col min="3" max="3" width="3.25" style="316" customWidth="1"/>
    <col min="4" max="4" width="3.625" style="317" customWidth="1"/>
    <col min="5" max="5" width="45.625" style="318" customWidth="1"/>
    <col min="6" max="6" width="1.625" style="318" customWidth="1"/>
    <col min="7" max="7" width="3.375" style="159" customWidth="1"/>
    <col min="8" max="8" width="3" style="159" customWidth="1"/>
    <col min="9" max="9" width="4.5" style="159" customWidth="1"/>
    <col min="10" max="10" width="45.625" style="319" customWidth="1"/>
    <col min="11" max="11" width="2.875" style="159" customWidth="1"/>
    <col min="12" max="12" width="7" style="159"/>
    <col min="13" max="14" width="7" style="219"/>
    <col min="15" max="16384" width="7" style="159"/>
  </cols>
  <sheetData>
    <row r="1" spans="1:11" ht="31.5" customHeight="1">
      <c r="A1" s="151"/>
      <c r="B1" s="152" t="s">
        <v>1215</v>
      </c>
      <c r="C1" s="153"/>
      <c r="D1" s="154"/>
      <c r="E1" s="155"/>
      <c r="F1" s="155"/>
      <c r="G1" s="156"/>
      <c r="H1" s="156"/>
      <c r="I1" s="156"/>
      <c r="J1" s="157"/>
      <c r="K1" s="158"/>
    </row>
    <row r="2" spans="1:11" ht="15" thickBot="1">
      <c r="A2" s="160"/>
      <c r="B2" s="161"/>
      <c r="C2" s="162"/>
      <c r="D2" s="163"/>
      <c r="E2" s="164"/>
      <c r="F2" s="165"/>
      <c r="G2" s="166"/>
      <c r="H2" s="166"/>
      <c r="I2" s="166"/>
      <c r="J2" s="165"/>
      <c r="K2" s="167"/>
    </row>
    <row r="3" spans="1:11" ht="21" customHeight="1" thickBot="1">
      <c r="A3" s="168"/>
      <c r="B3" s="169"/>
      <c r="C3" s="170"/>
      <c r="D3" s="171" t="s">
        <v>1216</v>
      </c>
      <c r="E3" s="172" t="s">
        <v>1217</v>
      </c>
      <c r="F3" s="173"/>
      <c r="G3" s="174" t="s">
        <v>1218</v>
      </c>
      <c r="H3" s="175"/>
      <c r="I3" s="176"/>
      <c r="J3" s="177"/>
      <c r="K3" s="167"/>
    </row>
    <row r="4" spans="1:11" ht="21" customHeight="1" thickBot="1">
      <c r="A4" s="168"/>
      <c r="B4" s="178"/>
      <c r="C4" s="179"/>
      <c r="D4" s="180" t="s">
        <v>1219</v>
      </c>
      <c r="E4" s="181" t="s">
        <v>1220</v>
      </c>
      <c r="F4" s="173"/>
      <c r="G4" s="182"/>
      <c r="H4" s="183"/>
      <c r="I4" s="184" t="s">
        <v>1221</v>
      </c>
      <c r="J4" s="185" t="s">
        <v>1222</v>
      </c>
      <c r="K4" s="167"/>
    </row>
    <row r="5" spans="1:11" ht="21" customHeight="1" thickBot="1">
      <c r="A5" s="168"/>
      <c r="B5" s="186" t="s">
        <v>1223</v>
      </c>
      <c r="C5" s="187"/>
      <c r="D5" s="188"/>
      <c r="E5" s="189"/>
      <c r="F5" s="190"/>
      <c r="G5" s="182"/>
      <c r="H5" s="191"/>
      <c r="I5" s="192" t="s">
        <v>1224</v>
      </c>
      <c r="J5" s="193" t="s">
        <v>1225</v>
      </c>
      <c r="K5" s="167"/>
    </row>
    <row r="6" spans="1:11" ht="21" customHeight="1">
      <c r="A6" s="168"/>
      <c r="B6" s="194"/>
      <c r="C6" s="195"/>
      <c r="D6" s="196" t="s">
        <v>1226</v>
      </c>
      <c r="E6" s="197" t="s">
        <v>1227</v>
      </c>
      <c r="F6" s="198"/>
      <c r="G6" s="182"/>
      <c r="H6" s="199"/>
      <c r="I6" s="200" t="s">
        <v>1228</v>
      </c>
      <c r="J6" s="201" t="s">
        <v>1229</v>
      </c>
      <c r="K6" s="167"/>
    </row>
    <row r="7" spans="1:11" ht="21" customHeight="1">
      <c r="A7" s="168"/>
      <c r="B7" s="194"/>
      <c r="C7" s="202"/>
      <c r="D7" s="203" t="s">
        <v>1230</v>
      </c>
      <c r="E7" s="193" t="s">
        <v>1231</v>
      </c>
      <c r="F7" s="198"/>
      <c r="G7" s="182"/>
      <c r="H7" s="204" t="s">
        <v>1232</v>
      </c>
      <c r="I7" s="205"/>
      <c r="J7" s="206"/>
      <c r="K7" s="167"/>
    </row>
    <row r="8" spans="1:11" ht="21" customHeight="1" thickBot="1">
      <c r="A8" s="168"/>
      <c r="B8" s="194"/>
      <c r="C8" s="195"/>
      <c r="D8" s="196" t="s">
        <v>1233</v>
      </c>
      <c r="E8" s="193" t="s">
        <v>1234</v>
      </c>
      <c r="F8" s="198"/>
      <c r="G8" s="182"/>
      <c r="H8" s="207"/>
      <c r="I8" s="208" t="s">
        <v>1235</v>
      </c>
      <c r="J8" s="201" t="s">
        <v>1236</v>
      </c>
      <c r="K8" s="167"/>
    </row>
    <row r="9" spans="1:11" ht="21" customHeight="1" thickBot="1">
      <c r="A9" s="168"/>
      <c r="B9" s="209" t="s">
        <v>1237</v>
      </c>
      <c r="C9" s="210"/>
      <c r="D9" s="211"/>
      <c r="E9" s="212"/>
      <c r="F9" s="190"/>
      <c r="G9" s="182"/>
      <c r="H9" s="213"/>
      <c r="I9" s="208" t="s">
        <v>1238</v>
      </c>
      <c r="J9" s="214" t="s">
        <v>1239</v>
      </c>
      <c r="K9" s="167"/>
    </row>
    <row r="10" spans="1:11" ht="21" customHeight="1">
      <c r="A10" s="168"/>
      <c r="B10" s="194"/>
      <c r="C10" s="195"/>
      <c r="D10" s="196" t="s">
        <v>1240</v>
      </c>
      <c r="E10" s="197" t="s">
        <v>1241</v>
      </c>
      <c r="F10" s="198"/>
      <c r="G10" s="182"/>
      <c r="H10" s="215"/>
      <c r="I10" s="208" t="s">
        <v>1242</v>
      </c>
      <c r="J10" s="193" t="s">
        <v>1243</v>
      </c>
      <c r="K10" s="167"/>
    </row>
    <row r="11" spans="1:11" ht="21" customHeight="1" thickBot="1">
      <c r="A11" s="168"/>
      <c r="B11" s="194"/>
      <c r="C11" s="199"/>
      <c r="D11" s="200" t="s">
        <v>1244</v>
      </c>
      <c r="E11" s="201" t="s">
        <v>1245</v>
      </c>
      <c r="F11" s="198"/>
      <c r="G11" s="182"/>
      <c r="H11" s="199"/>
      <c r="I11" s="200" t="s">
        <v>1246</v>
      </c>
      <c r="J11" s="193" t="s">
        <v>1247</v>
      </c>
      <c r="K11" s="167"/>
    </row>
    <row r="12" spans="1:11" ht="21" customHeight="1" thickBot="1">
      <c r="A12" s="168"/>
      <c r="B12" s="194"/>
      <c r="C12" s="199"/>
      <c r="D12" s="200" t="s">
        <v>1248</v>
      </c>
      <c r="E12" s="201" t="s">
        <v>1249</v>
      </c>
      <c r="F12" s="198"/>
      <c r="G12" s="209" t="s">
        <v>1250</v>
      </c>
      <c r="H12" s="210"/>
      <c r="I12" s="211"/>
      <c r="J12" s="212"/>
      <c r="K12" s="167"/>
    </row>
    <row r="13" spans="1:11" ht="21" customHeight="1">
      <c r="A13" s="168"/>
      <c r="B13" s="194"/>
      <c r="C13" s="183"/>
      <c r="D13" s="196" t="s">
        <v>1251</v>
      </c>
      <c r="E13" s="201" t="s">
        <v>1252</v>
      </c>
      <c r="F13" s="198"/>
      <c r="G13" s="182"/>
      <c r="H13" s="215"/>
      <c r="I13" s="216" t="s">
        <v>1253</v>
      </c>
      <c r="J13" s="197" t="s">
        <v>1254</v>
      </c>
      <c r="K13" s="167"/>
    </row>
    <row r="14" spans="1:11" ht="21" customHeight="1">
      <c r="A14" s="168"/>
      <c r="B14" s="194"/>
      <c r="C14" s="183"/>
      <c r="D14" s="200" t="s">
        <v>1255</v>
      </c>
      <c r="E14" s="217" t="s">
        <v>1256</v>
      </c>
      <c r="F14" s="218"/>
      <c r="G14" s="182"/>
      <c r="H14" s="199"/>
      <c r="I14" s="200" t="s">
        <v>1257</v>
      </c>
      <c r="J14" s="193" t="s">
        <v>1258</v>
      </c>
      <c r="K14" s="167"/>
    </row>
    <row r="15" spans="1:11" ht="21" customHeight="1">
      <c r="A15" s="168"/>
      <c r="B15" s="194"/>
      <c r="C15" s="183"/>
      <c r="D15" s="200" t="s">
        <v>1259</v>
      </c>
      <c r="E15" s="201" t="s">
        <v>1260</v>
      </c>
      <c r="F15" s="198"/>
      <c r="G15" s="182"/>
      <c r="H15" s="199"/>
      <c r="I15" s="200" t="s">
        <v>1261</v>
      </c>
      <c r="J15" s="193" t="s">
        <v>1262</v>
      </c>
      <c r="K15" s="167"/>
    </row>
    <row r="16" spans="1:11" ht="21" customHeight="1">
      <c r="A16" s="168"/>
      <c r="B16" s="194"/>
      <c r="C16" s="183"/>
      <c r="D16" s="200" t="s">
        <v>1263</v>
      </c>
      <c r="E16" s="201" t="s">
        <v>1264</v>
      </c>
      <c r="F16" s="198"/>
      <c r="G16" s="182"/>
      <c r="H16" s="199"/>
      <c r="I16" s="200" t="s">
        <v>1265</v>
      </c>
      <c r="J16" s="201" t="s">
        <v>1266</v>
      </c>
      <c r="K16" s="167"/>
    </row>
    <row r="17" spans="1:14" ht="21" customHeight="1">
      <c r="A17" s="168"/>
      <c r="B17" s="194"/>
      <c r="C17" s="183"/>
      <c r="D17" s="200" t="s">
        <v>1267</v>
      </c>
      <c r="E17" s="201" t="s">
        <v>1268</v>
      </c>
      <c r="F17" s="198"/>
      <c r="G17" s="182"/>
      <c r="H17" s="199"/>
      <c r="I17" s="200" t="s">
        <v>1269</v>
      </c>
      <c r="J17" s="193" t="s">
        <v>1270</v>
      </c>
      <c r="K17" s="167"/>
    </row>
    <row r="18" spans="1:14" ht="21" customHeight="1" thickBot="1">
      <c r="A18" s="168"/>
      <c r="B18" s="194"/>
      <c r="C18" s="183"/>
      <c r="D18" s="200" t="s">
        <v>1271</v>
      </c>
      <c r="E18" s="201" t="s">
        <v>1272</v>
      </c>
      <c r="F18" s="198"/>
      <c r="G18" s="220"/>
      <c r="H18" s="221"/>
      <c r="I18" s="222" t="s">
        <v>1273</v>
      </c>
      <c r="J18" s="223" t="s">
        <v>1274</v>
      </c>
      <c r="K18" s="167"/>
    </row>
    <row r="19" spans="1:14" ht="21" customHeight="1" thickBot="1">
      <c r="A19" s="168"/>
      <c r="B19" s="194"/>
      <c r="C19" s="202"/>
      <c r="D19" s="196" t="s">
        <v>1275</v>
      </c>
      <c r="E19" s="193" t="s">
        <v>1276</v>
      </c>
      <c r="F19" s="198"/>
      <c r="G19" s="224"/>
      <c r="H19" s="225"/>
      <c r="I19" s="171" t="s">
        <v>1277</v>
      </c>
      <c r="J19" s="226" t="s">
        <v>1278</v>
      </c>
      <c r="K19" s="167"/>
    </row>
    <row r="20" spans="1:14" ht="21" customHeight="1" thickBot="1">
      <c r="A20" s="168"/>
      <c r="B20" s="182"/>
      <c r="C20" s="227" t="s">
        <v>1279</v>
      </c>
      <c r="D20" s="228"/>
      <c r="E20" s="206"/>
      <c r="F20" s="198"/>
      <c r="G20" s="229" t="s">
        <v>1280</v>
      </c>
      <c r="H20" s="230"/>
      <c r="I20" s="231"/>
      <c r="J20" s="232"/>
      <c r="K20" s="233"/>
    </row>
    <row r="21" spans="1:14" ht="21" customHeight="1">
      <c r="A21" s="168"/>
      <c r="B21" s="194"/>
      <c r="C21" s="207"/>
      <c r="D21" s="208" t="s">
        <v>1281</v>
      </c>
      <c r="E21" s="214" t="s">
        <v>1282</v>
      </c>
      <c r="F21" s="234"/>
      <c r="G21" s="235"/>
      <c r="H21" s="183"/>
      <c r="I21" s="184" t="s">
        <v>1283</v>
      </c>
      <c r="J21" s="185" t="s">
        <v>1284</v>
      </c>
      <c r="K21" s="167"/>
    </row>
    <row r="22" spans="1:14" ht="21" customHeight="1" thickBot="1">
      <c r="A22" s="168"/>
      <c r="B22" s="194"/>
      <c r="C22" s="207"/>
      <c r="D22" s="208" t="s">
        <v>1285</v>
      </c>
      <c r="E22" s="214" t="s">
        <v>1286</v>
      </c>
      <c r="F22" s="234"/>
      <c r="G22" s="236"/>
      <c r="H22" s="237"/>
      <c r="I22" s="238" t="s">
        <v>1287</v>
      </c>
      <c r="J22" s="223" t="s">
        <v>1288</v>
      </c>
      <c r="K22" s="167"/>
    </row>
    <row r="23" spans="1:14" ht="21" customHeight="1" thickBot="1">
      <c r="A23" s="168"/>
      <c r="B23" s="194"/>
      <c r="C23" s="207"/>
      <c r="D23" s="208" t="s">
        <v>1289</v>
      </c>
      <c r="E23" s="214" t="s">
        <v>1290</v>
      </c>
      <c r="F23" s="234"/>
      <c r="G23" s="174" t="s">
        <v>1291</v>
      </c>
      <c r="H23" s="239"/>
      <c r="I23" s="240"/>
      <c r="J23" s="177"/>
      <c r="K23" s="167"/>
    </row>
    <row r="24" spans="1:14" ht="21" customHeight="1">
      <c r="A24" s="168"/>
      <c r="B24" s="194"/>
      <c r="C24" s="207"/>
      <c r="D24" s="208" t="s">
        <v>1292</v>
      </c>
      <c r="E24" s="214" t="s">
        <v>1293</v>
      </c>
      <c r="F24" s="234"/>
      <c r="G24" s="182"/>
      <c r="H24" s="215"/>
      <c r="I24" s="216" t="s">
        <v>1294</v>
      </c>
      <c r="J24" s="197" t="s">
        <v>1295</v>
      </c>
      <c r="K24" s="167"/>
    </row>
    <row r="25" spans="1:14" ht="21" customHeight="1">
      <c r="A25" s="168"/>
      <c r="B25" s="194"/>
      <c r="C25" s="207"/>
      <c r="D25" s="208" t="s">
        <v>1296</v>
      </c>
      <c r="E25" s="214" t="s">
        <v>1297</v>
      </c>
      <c r="F25" s="234"/>
      <c r="G25" s="182"/>
      <c r="H25" s="241"/>
      <c r="I25" s="242" t="s">
        <v>1298</v>
      </c>
      <c r="J25" s="193" t="s">
        <v>1299</v>
      </c>
      <c r="K25" s="167"/>
    </row>
    <row r="26" spans="1:14" ht="21" customHeight="1" thickBot="1">
      <c r="A26" s="168"/>
      <c r="B26" s="194"/>
      <c r="C26" s="207"/>
      <c r="D26" s="208" t="s">
        <v>1300</v>
      </c>
      <c r="E26" s="214" t="s">
        <v>1301</v>
      </c>
      <c r="F26" s="234"/>
      <c r="G26" s="236"/>
      <c r="H26" s="237"/>
      <c r="I26" s="222"/>
      <c r="J26" s="243" t="s">
        <v>1302</v>
      </c>
      <c r="K26" s="167"/>
    </row>
    <row r="27" spans="1:14" ht="21" customHeight="1" thickBot="1">
      <c r="A27" s="168"/>
      <c r="B27" s="194"/>
      <c r="C27" s="207"/>
      <c r="D27" s="244" t="s">
        <v>1303</v>
      </c>
      <c r="E27" s="214" t="s">
        <v>1304</v>
      </c>
      <c r="F27" s="234"/>
      <c r="G27" s="174" t="s">
        <v>1305</v>
      </c>
      <c r="H27" s="245"/>
      <c r="I27" s="246"/>
      <c r="J27" s="247"/>
      <c r="K27" s="167"/>
    </row>
    <row r="28" spans="1:14" ht="21" customHeight="1">
      <c r="A28" s="168"/>
      <c r="B28" s="194"/>
      <c r="C28" s="199"/>
      <c r="D28" s="200" t="s">
        <v>1306</v>
      </c>
      <c r="E28" s="248" t="s">
        <v>1307</v>
      </c>
      <c r="F28" s="249"/>
      <c r="G28" s="182"/>
      <c r="H28" s="207"/>
      <c r="I28" s="250" t="s">
        <v>1308</v>
      </c>
      <c r="J28" s="197" t="s">
        <v>1309</v>
      </c>
      <c r="K28" s="167"/>
    </row>
    <row r="29" spans="1:14" ht="21" customHeight="1" thickBot="1">
      <c r="A29" s="168"/>
      <c r="B29" s="194"/>
      <c r="C29" s="251"/>
      <c r="D29" s="252" t="s">
        <v>1310</v>
      </c>
      <c r="E29" s="201" t="s">
        <v>1311</v>
      </c>
      <c r="F29" s="198"/>
      <c r="G29" s="236"/>
      <c r="H29" s="237"/>
      <c r="I29" s="222"/>
      <c r="J29" s="253" t="s">
        <v>1312</v>
      </c>
      <c r="K29" s="167"/>
    </row>
    <row r="30" spans="1:14" ht="21" customHeight="1" thickBot="1">
      <c r="A30" s="168"/>
      <c r="B30" s="254"/>
      <c r="C30" s="221"/>
      <c r="D30" s="255" t="s">
        <v>1313</v>
      </c>
      <c r="E30" s="256" t="s">
        <v>1314</v>
      </c>
      <c r="F30" s="198"/>
      <c r="G30" s="257"/>
      <c r="H30" s="258"/>
      <c r="I30" s="259" t="s">
        <v>1315</v>
      </c>
      <c r="J30" s="260" t="s">
        <v>1316</v>
      </c>
      <c r="K30" s="167"/>
    </row>
    <row r="31" spans="1:14" ht="21" customHeight="1" thickBot="1">
      <c r="A31" s="168"/>
      <c r="B31" s="261"/>
      <c r="C31" s="262"/>
      <c r="D31" s="263" t="s">
        <v>1317</v>
      </c>
      <c r="E31" s="264" t="s">
        <v>1318</v>
      </c>
      <c r="F31" s="173"/>
      <c r="G31" s="224"/>
      <c r="H31" s="265"/>
      <c r="I31" s="266"/>
      <c r="J31" s="267" t="s">
        <v>1319</v>
      </c>
      <c r="K31" s="167"/>
    </row>
    <row r="32" spans="1:14" ht="21" customHeight="1" thickBot="1">
      <c r="A32" s="168"/>
      <c r="B32" s="229" t="s">
        <v>1320</v>
      </c>
      <c r="C32" s="268"/>
      <c r="D32" s="269"/>
      <c r="E32" s="189"/>
      <c r="F32" s="190"/>
      <c r="G32" s="270" t="s">
        <v>1321</v>
      </c>
      <c r="H32" s="271"/>
      <c r="I32" s="272"/>
      <c r="J32" s="273"/>
      <c r="K32" s="167"/>
      <c r="M32" s="159"/>
      <c r="N32" s="159"/>
    </row>
    <row r="33" spans="1:11" ht="21" customHeight="1">
      <c r="A33" s="168"/>
      <c r="B33" s="274"/>
      <c r="C33" s="183"/>
      <c r="D33" s="275" t="s">
        <v>1322</v>
      </c>
      <c r="E33" s="276" t="s">
        <v>1323</v>
      </c>
      <c r="F33" s="198"/>
      <c r="G33" s="182"/>
      <c r="H33" s="215"/>
      <c r="I33" s="216" t="s">
        <v>1324</v>
      </c>
      <c r="J33" s="197" t="s">
        <v>1325</v>
      </c>
      <c r="K33" s="167"/>
    </row>
    <row r="34" spans="1:11" ht="21" customHeight="1">
      <c r="A34" s="168"/>
      <c r="B34" s="274"/>
      <c r="C34" s="202"/>
      <c r="D34" s="277" t="s">
        <v>1326</v>
      </c>
      <c r="E34" s="276" t="s">
        <v>1327</v>
      </c>
      <c r="F34" s="198"/>
      <c r="G34" s="182"/>
      <c r="H34" s="278"/>
      <c r="I34" s="200" t="s">
        <v>1328</v>
      </c>
      <c r="J34" s="201" t="s">
        <v>1329</v>
      </c>
      <c r="K34" s="167"/>
    </row>
    <row r="35" spans="1:11" ht="21" customHeight="1">
      <c r="A35" s="168"/>
      <c r="B35" s="274"/>
      <c r="C35" s="279"/>
      <c r="D35" s="280" t="s">
        <v>1330</v>
      </c>
      <c r="E35" s="281" t="s">
        <v>1331</v>
      </c>
      <c r="F35" s="198"/>
      <c r="G35" s="182"/>
      <c r="H35" s="241"/>
      <c r="I35" s="242" t="s">
        <v>1332</v>
      </c>
      <c r="J35" s="193" t="s">
        <v>1333</v>
      </c>
      <c r="K35" s="167"/>
    </row>
    <row r="36" spans="1:11" ht="21" customHeight="1">
      <c r="A36" s="168"/>
      <c r="B36" s="274"/>
      <c r="C36" s="183"/>
      <c r="D36" s="275"/>
      <c r="E36" s="276" t="s">
        <v>1334</v>
      </c>
      <c r="F36" s="198"/>
      <c r="G36" s="182"/>
      <c r="H36" s="282"/>
      <c r="I36" s="283"/>
      <c r="J36" s="284" t="s">
        <v>1335</v>
      </c>
      <c r="K36" s="167"/>
    </row>
    <row r="37" spans="1:11" ht="21" customHeight="1">
      <c r="A37" s="168"/>
      <c r="B37" s="285"/>
      <c r="C37" s="202"/>
      <c r="D37" s="286" t="s">
        <v>1336</v>
      </c>
      <c r="E37" s="287" t="s">
        <v>1337</v>
      </c>
      <c r="F37" s="198"/>
      <c r="G37" s="182"/>
      <c r="H37" s="278"/>
      <c r="I37" s="200" t="s">
        <v>1338</v>
      </c>
      <c r="J37" s="201" t="s">
        <v>1339</v>
      </c>
      <c r="K37" s="167"/>
    </row>
    <row r="38" spans="1:11" ht="21" customHeight="1">
      <c r="A38" s="168"/>
      <c r="B38" s="285"/>
      <c r="C38" s="207"/>
      <c r="D38" s="288" t="s">
        <v>1340</v>
      </c>
      <c r="E38" s="289" t="s">
        <v>1341</v>
      </c>
      <c r="F38" s="198"/>
      <c r="G38" s="182"/>
      <c r="H38" s="241"/>
      <c r="I38" s="242" t="s">
        <v>1342</v>
      </c>
      <c r="J38" s="193" t="s">
        <v>1343</v>
      </c>
      <c r="K38" s="167"/>
    </row>
    <row r="39" spans="1:11" ht="21" customHeight="1" thickBot="1">
      <c r="A39" s="290"/>
      <c r="B39" s="291"/>
      <c r="C39" s="221"/>
      <c r="D39" s="292"/>
      <c r="E39" s="293" t="s">
        <v>1344</v>
      </c>
      <c r="F39" s="198"/>
      <c r="G39" s="182"/>
      <c r="H39" s="215"/>
      <c r="I39" s="216"/>
      <c r="J39" s="197" t="s">
        <v>1345</v>
      </c>
      <c r="K39" s="167"/>
    </row>
    <row r="40" spans="1:11" ht="21" customHeight="1" thickBot="1">
      <c r="A40" s="290"/>
      <c r="B40" s="294" t="s">
        <v>1346</v>
      </c>
      <c r="C40" s="210"/>
      <c r="D40" s="211"/>
      <c r="E40" s="212"/>
      <c r="F40" s="190"/>
      <c r="G40" s="182"/>
      <c r="H40" s="278"/>
      <c r="I40" s="200" t="s">
        <v>1347</v>
      </c>
      <c r="J40" s="201" t="s">
        <v>1348</v>
      </c>
      <c r="K40" s="167"/>
    </row>
    <row r="41" spans="1:11" ht="21" customHeight="1">
      <c r="A41" s="290"/>
      <c r="B41" s="194"/>
      <c r="C41" s="215"/>
      <c r="D41" s="216" t="s">
        <v>1349</v>
      </c>
      <c r="E41" s="185" t="s">
        <v>1350</v>
      </c>
      <c r="F41" s="198"/>
      <c r="G41" s="182"/>
      <c r="H41" s="295"/>
      <c r="I41" s="242" t="s">
        <v>1351</v>
      </c>
      <c r="J41" s="193" t="s">
        <v>1352</v>
      </c>
      <c r="K41" s="167"/>
    </row>
    <row r="42" spans="1:11" ht="21" customHeight="1">
      <c r="A42" s="296"/>
      <c r="B42" s="194"/>
      <c r="C42" s="199"/>
      <c r="D42" s="200" t="s">
        <v>1353</v>
      </c>
      <c r="E42" s="193" t="s">
        <v>1354</v>
      </c>
      <c r="F42" s="198"/>
      <c r="G42" s="182"/>
      <c r="H42" s="282"/>
      <c r="I42" s="216"/>
      <c r="J42" s="284" t="s">
        <v>1355</v>
      </c>
      <c r="K42" s="167"/>
    </row>
    <row r="43" spans="1:11" ht="21" customHeight="1">
      <c r="A43" s="296"/>
      <c r="B43" s="194"/>
      <c r="C43" s="199"/>
      <c r="D43" s="200" t="s">
        <v>1356</v>
      </c>
      <c r="E43" s="201" t="s">
        <v>1357</v>
      </c>
      <c r="F43" s="198"/>
      <c r="G43" s="182"/>
      <c r="H43" s="241"/>
      <c r="I43" s="242" t="s">
        <v>1358</v>
      </c>
      <c r="J43" s="193" t="s">
        <v>1359</v>
      </c>
      <c r="K43" s="167"/>
    </row>
    <row r="44" spans="1:11" ht="21" customHeight="1">
      <c r="A44" s="296"/>
      <c r="B44" s="194"/>
      <c r="C44" s="199"/>
      <c r="D44" s="200" t="s">
        <v>1360</v>
      </c>
      <c r="E44" s="193" t="s">
        <v>1361</v>
      </c>
      <c r="F44" s="198"/>
      <c r="G44" s="182"/>
      <c r="H44" s="297"/>
      <c r="I44" s="298"/>
      <c r="J44" s="284" t="s">
        <v>1362</v>
      </c>
      <c r="K44" s="167"/>
    </row>
    <row r="45" spans="1:11" ht="21" customHeight="1" thickBot="1">
      <c r="A45" s="296"/>
      <c r="B45" s="299"/>
      <c r="C45" s="300"/>
      <c r="D45" s="255" t="s">
        <v>1363</v>
      </c>
      <c r="E45" s="223" t="s">
        <v>1364</v>
      </c>
      <c r="F45" s="198"/>
      <c r="G45" s="182"/>
      <c r="H45" s="301"/>
      <c r="I45" s="302" t="s">
        <v>1365</v>
      </c>
      <c r="J45" s="193" t="s">
        <v>1366</v>
      </c>
      <c r="K45" s="167"/>
    </row>
    <row r="46" spans="1:11" ht="21" customHeight="1" thickBot="1">
      <c r="A46" s="296"/>
      <c r="B46" s="303"/>
      <c r="C46" s="195"/>
      <c r="D46" s="304"/>
      <c r="E46" s="305"/>
      <c r="F46" s="198"/>
      <c r="G46" s="182"/>
      <c r="H46" s="207"/>
      <c r="I46" s="250"/>
      <c r="J46" s="306" t="s">
        <v>1367</v>
      </c>
      <c r="K46" s="167"/>
    </row>
    <row r="47" spans="1:11" ht="21" customHeight="1" thickBot="1">
      <c r="A47" s="307"/>
      <c r="B47" s="303"/>
      <c r="C47" s="195"/>
      <c r="D47" s="304"/>
      <c r="E47" s="198"/>
      <c r="F47" s="198"/>
      <c r="G47" s="169"/>
      <c r="H47" s="170"/>
      <c r="I47" s="308" t="s">
        <v>1368</v>
      </c>
      <c r="J47" s="226" t="s">
        <v>1369</v>
      </c>
      <c r="K47" s="167"/>
    </row>
    <row r="48" spans="1:11" ht="21" customHeight="1" thickBot="1">
      <c r="A48" s="307"/>
      <c r="B48" s="303"/>
      <c r="C48" s="195"/>
      <c r="D48" s="304"/>
      <c r="E48" s="198"/>
      <c r="F48" s="198"/>
      <c r="G48" s="309"/>
      <c r="H48" s="230"/>
      <c r="I48" s="310" t="s">
        <v>1370</v>
      </c>
      <c r="J48" s="311" t="s">
        <v>1371</v>
      </c>
      <c r="K48" s="167"/>
    </row>
    <row r="49" spans="1:11" ht="9.9499999999999993" customHeight="1">
      <c r="A49" s="307"/>
      <c r="B49" s="303"/>
      <c r="C49" s="195"/>
      <c r="D49" s="304"/>
      <c r="E49" s="198"/>
      <c r="F49" s="198"/>
      <c r="G49" s="312"/>
      <c r="H49" s="313"/>
      <c r="I49" s="313"/>
      <c r="J49" s="155"/>
      <c r="K49" s="167"/>
    </row>
  </sheetData>
  <phoneticPr fontId="3"/>
  <pageMargins left="0.78740157480314965" right="0.78740157480314965" top="0.98425196850393704" bottom="0.98425196850393704" header="0.51181102362204722" footer="0.51181102362204722"/>
  <pageSetup paperSize="9" scale="72" firstPageNumber="2" orientation="portrait" useFirstPageNumber="1" r:id="rId1"/>
  <headerFooter alignWithMargins="0">
    <oddFooter>&amp;C&amp;10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showGridLines="0" view="pageBreakPreview" zoomScale="60" zoomScaleNormal="100" workbookViewId="0">
      <selection activeCell="O38" sqref="O38"/>
    </sheetView>
  </sheetViews>
  <sheetFormatPr defaultRowHeight="13.5"/>
  <cols>
    <col min="1" max="1" width="6" style="425" customWidth="1"/>
    <col min="2" max="2" width="2.125" style="425" customWidth="1"/>
    <col min="3" max="3" width="5.875" style="425" customWidth="1"/>
    <col min="4" max="4" width="4.375" style="436" customWidth="1"/>
    <col min="5" max="5" width="35.125" style="425" customWidth="1"/>
    <col min="6" max="6" width="1.5" style="328" customWidth="1"/>
    <col min="7" max="7" width="2" style="425" customWidth="1"/>
    <col min="8" max="8" width="5.75" style="425" customWidth="1"/>
    <col min="9" max="9" width="4.375" style="436" customWidth="1"/>
    <col min="10" max="10" width="35.125" style="425" customWidth="1"/>
    <col min="11" max="11" width="1" style="513" customWidth="1"/>
    <col min="12" max="12" width="2" style="433" customWidth="1"/>
    <col min="13" max="13" width="3.375" style="517" customWidth="1"/>
    <col min="14" max="14" width="4.375" style="518" customWidth="1"/>
    <col min="15" max="15" width="35.125" style="439" customWidth="1"/>
    <col min="16" max="16" width="2.5" style="425" customWidth="1"/>
    <col min="17" max="17" width="2" style="425" customWidth="1"/>
    <col min="18" max="18" width="5.75" style="513" customWidth="1"/>
    <col min="19" max="19" width="4.375" style="516" customWidth="1"/>
    <col min="20" max="20" width="35.125" style="425" bestFit="1" customWidth="1"/>
    <col min="21" max="16384" width="9" style="328"/>
  </cols>
  <sheetData>
    <row r="1" spans="1:20" ht="24">
      <c r="A1" s="320"/>
      <c r="B1" s="321"/>
      <c r="C1" s="322" t="s">
        <v>1372</v>
      </c>
      <c r="D1" s="323"/>
      <c r="E1" s="324"/>
      <c r="F1" s="325"/>
      <c r="G1" s="321"/>
      <c r="H1" s="326"/>
      <c r="I1" s="327"/>
      <c r="J1" s="321"/>
      <c r="K1" s="442"/>
      <c r="L1" s="443"/>
      <c r="M1" s="444" t="s">
        <v>1605</v>
      </c>
      <c r="N1" s="445"/>
      <c r="O1" s="445"/>
      <c r="P1" s="157"/>
      <c r="Q1" s="157"/>
      <c r="R1" s="446"/>
      <c r="S1" s="447"/>
      <c r="T1" s="157"/>
    </row>
    <row r="2" spans="1:20" ht="14.25" customHeight="1" thickBot="1">
      <c r="A2" s="329"/>
      <c r="B2" s="330"/>
      <c r="C2" s="332"/>
      <c r="D2" s="333"/>
      <c r="E2" s="332"/>
      <c r="F2" s="334"/>
      <c r="G2" s="332"/>
      <c r="H2" s="332"/>
      <c r="I2" s="333"/>
      <c r="J2" s="332"/>
      <c r="K2" s="511"/>
      <c r="L2" s="534"/>
      <c r="M2" s="535"/>
      <c r="N2" s="416"/>
      <c r="O2" s="416"/>
      <c r="P2" s="536"/>
      <c r="Q2" s="536"/>
      <c r="R2" s="537"/>
      <c r="S2" s="538"/>
      <c r="T2" s="536"/>
    </row>
    <row r="3" spans="1:20" ht="15" thickBot="1">
      <c r="A3" s="335"/>
      <c r="B3" s="336" t="s">
        <v>1373</v>
      </c>
      <c r="C3" s="337"/>
      <c r="D3" s="338"/>
      <c r="E3" s="339"/>
      <c r="F3" s="340"/>
      <c r="G3" s="341" t="s">
        <v>1374</v>
      </c>
      <c r="H3" s="342"/>
      <c r="I3" s="343"/>
      <c r="J3" s="344"/>
      <c r="K3" s="448"/>
      <c r="L3" s="449" t="s">
        <v>1606</v>
      </c>
      <c r="M3" s="450"/>
      <c r="N3" s="451"/>
      <c r="O3" s="452"/>
      <c r="P3" s="453"/>
      <c r="Q3" s="454"/>
      <c r="R3" s="454"/>
      <c r="S3" s="455"/>
      <c r="T3" s="454"/>
    </row>
    <row r="4" spans="1:20">
      <c r="A4" s="335"/>
      <c r="B4" s="330"/>
      <c r="C4" s="345" t="s">
        <v>1375</v>
      </c>
      <c r="D4" s="346"/>
      <c r="E4" s="347"/>
      <c r="F4" s="348"/>
      <c r="G4" s="349"/>
      <c r="H4" s="345" t="s">
        <v>1376</v>
      </c>
      <c r="I4" s="346"/>
      <c r="J4" s="350"/>
      <c r="K4" s="448"/>
      <c r="L4" s="351"/>
      <c r="M4" s="388" t="s">
        <v>1607</v>
      </c>
      <c r="N4" s="456"/>
      <c r="O4" s="398"/>
      <c r="P4" s="352"/>
      <c r="Q4" s="457"/>
      <c r="R4" s="458" t="s">
        <v>1608</v>
      </c>
      <c r="S4" s="459"/>
      <c r="T4" s="460"/>
    </row>
    <row r="5" spans="1:20">
      <c r="A5" s="335"/>
      <c r="B5" s="351"/>
      <c r="C5" s="353"/>
      <c r="D5" s="354" t="s">
        <v>1377</v>
      </c>
      <c r="E5" s="355" t="s">
        <v>1378</v>
      </c>
      <c r="F5" s="348"/>
      <c r="G5" s="349"/>
      <c r="H5" s="356"/>
      <c r="I5" s="354" t="s">
        <v>1379</v>
      </c>
      <c r="J5" s="357" t="s">
        <v>1380</v>
      </c>
      <c r="K5" s="448"/>
      <c r="L5" s="351"/>
      <c r="M5" s="362"/>
      <c r="N5" s="397" t="s">
        <v>1609</v>
      </c>
      <c r="O5" s="461" t="s">
        <v>1610</v>
      </c>
      <c r="P5" s="352"/>
      <c r="Q5" s="462"/>
      <c r="R5" s="356"/>
      <c r="S5" s="354" t="s">
        <v>1611</v>
      </c>
      <c r="T5" s="461" t="s">
        <v>1612</v>
      </c>
    </row>
    <row r="6" spans="1:20">
      <c r="A6" s="335"/>
      <c r="B6" s="330"/>
      <c r="C6" s="345" t="s">
        <v>1381</v>
      </c>
      <c r="D6" s="346"/>
      <c r="E6" s="350"/>
      <c r="F6" s="348"/>
      <c r="G6" s="349"/>
      <c r="H6" s="356"/>
      <c r="I6" s="354" t="s">
        <v>1382</v>
      </c>
      <c r="J6" s="357" t="s">
        <v>1383</v>
      </c>
      <c r="K6" s="448"/>
      <c r="L6" s="351"/>
      <c r="M6" s="362"/>
      <c r="N6" s="397" t="s">
        <v>1613</v>
      </c>
      <c r="O6" s="461" t="s">
        <v>1614</v>
      </c>
      <c r="P6" s="352"/>
      <c r="Q6" s="462"/>
      <c r="R6" s="356"/>
      <c r="S6" s="354" t="s">
        <v>1615</v>
      </c>
      <c r="T6" s="357" t="s">
        <v>1616</v>
      </c>
    </row>
    <row r="7" spans="1:20" ht="13.5" customHeight="1">
      <c r="A7" s="335"/>
      <c r="B7" s="351"/>
      <c r="C7" s="356"/>
      <c r="D7" s="358" t="s">
        <v>1384</v>
      </c>
      <c r="E7" s="359" t="s">
        <v>1385</v>
      </c>
      <c r="F7" s="340"/>
      <c r="G7" s="349"/>
      <c r="H7" s="356"/>
      <c r="I7" s="354" t="s">
        <v>1386</v>
      </c>
      <c r="J7" s="357" t="s">
        <v>1387</v>
      </c>
      <c r="K7" s="448"/>
      <c r="L7" s="351"/>
      <c r="M7" s="362"/>
      <c r="N7" s="397" t="s">
        <v>1617</v>
      </c>
      <c r="O7" s="360" t="s">
        <v>1618</v>
      </c>
      <c r="P7" s="352"/>
      <c r="Q7" s="462"/>
      <c r="R7" s="356"/>
      <c r="S7" s="354" t="s">
        <v>1619</v>
      </c>
      <c r="T7" s="357" t="s">
        <v>1620</v>
      </c>
    </row>
    <row r="8" spans="1:20">
      <c r="A8" s="335"/>
      <c r="B8" s="351"/>
      <c r="C8" s="356"/>
      <c r="D8" s="358" t="s">
        <v>1388</v>
      </c>
      <c r="E8" s="359" t="s">
        <v>1389</v>
      </c>
      <c r="F8" s="340"/>
      <c r="G8" s="349"/>
      <c r="H8" s="356"/>
      <c r="I8" s="354" t="s">
        <v>1390</v>
      </c>
      <c r="J8" s="357" t="s">
        <v>1391</v>
      </c>
      <c r="K8" s="448"/>
      <c r="L8" s="351"/>
      <c r="M8" s="362"/>
      <c r="N8" s="397" t="s">
        <v>1621</v>
      </c>
      <c r="O8" s="360" t="s">
        <v>1622</v>
      </c>
      <c r="P8" s="352"/>
      <c r="Q8" s="462"/>
      <c r="R8" s="356"/>
      <c r="S8" s="354" t="s">
        <v>1623</v>
      </c>
      <c r="T8" s="357" t="s">
        <v>1624</v>
      </c>
    </row>
    <row r="9" spans="1:20">
      <c r="A9" s="335"/>
      <c r="B9" s="351"/>
      <c r="C9" s="356"/>
      <c r="D9" s="354" t="s">
        <v>1392</v>
      </c>
      <c r="E9" s="357" t="s">
        <v>1393</v>
      </c>
      <c r="F9" s="340"/>
      <c r="G9" s="349"/>
      <c r="H9" s="356"/>
      <c r="I9" s="354" t="s">
        <v>1394</v>
      </c>
      <c r="J9" s="357" t="s">
        <v>1395</v>
      </c>
      <c r="K9" s="448"/>
      <c r="L9" s="351"/>
      <c r="M9" s="362"/>
      <c r="N9" s="397" t="s">
        <v>1625</v>
      </c>
      <c r="O9" s="360" t="s">
        <v>1626</v>
      </c>
      <c r="P9" s="352"/>
      <c r="Q9" s="462"/>
      <c r="R9" s="356"/>
      <c r="S9" s="354" t="s">
        <v>1627</v>
      </c>
      <c r="T9" s="357" t="s">
        <v>1628</v>
      </c>
    </row>
    <row r="10" spans="1:20">
      <c r="A10" s="335"/>
      <c r="B10" s="351"/>
      <c r="C10" s="353"/>
      <c r="D10" s="354" t="s">
        <v>1396</v>
      </c>
      <c r="E10" s="360" t="s">
        <v>1397</v>
      </c>
      <c r="F10" s="340"/>
      <c r="G10" s="349"/>
      <c r="H10" s="356"/>
      <c r="I10" s="354" t="s">
        <v>1398</v>
      </c>
      <c r="J10" s="357" t="s">
        <v>1399</v>
      </c>
      <c r="K10" s="448"/>
      <c r="L10" s="351"/>
      <c r="M10" s="362"/>
      <c r="N10" s="397" t="s">
        <v>1629</v>
      </c>
      <c r="O10" s="360" t="s">
        <v>1630</v>
      </c>
      <c r="P10" s="352"/>
      <c r="Q10" s="462"/>
      <c r="R10" s="356"/>
      <c r="S10" s="354" t="s">
        <v>1631</v>
      </c>
      <c r="T10" s="357" t="s">
        <v>1632</v>
      </c>
    </row>
    <row r="11" spans="1:20">
      <c r="A11" s="335"/>
      <c r="B11" s="330"/>
      <c r="C11" s="345" t="s">
        <v>1400</v>
      </c>
      <c r="D11" s="346"/>
      <c r="E11" s="350"/>
      <c r="F11" s="340"/>
      <c r="G11" s="349"/>
      <c r="H11" s="356"/>
      <c r="I11" s="354" t="s">
        <v>1401</v>
      </c>
      <c r="J11" s="357" t="s">
        <v>1402</v>
      </c>
      <c r="K11" s="448"/>
      <c r="L11" s="351"/>
      <c r="M11" s="362"/>
      <c r="N11" s="397" t="s">
        <v>1633</v>
      </c>
      <c r="O11" s="360" t="s">
        <v>1634</v>
      </c>
      <c r="P11" s="352"/>
      <c r="Q11" s="462"/>
      <c r="R11" s="356"/>
      <c r="S11" s="354" t="s">
        <v>1635</v>
      </c>
      <c r="T11" s="360" t="s">
        <v>1636</v>
      </c>
    </row>
    <row r="12" spans="1:20">
      <c r="A12" s="335"/>
      <c r="B12" s="351"/>
      <c r="C12" s="356"/>
      <c r="D12" s="354" t="s">
        <v>1403</v>
      </c>
      <c r="E12" s="360" t="s">
        <v>1404</v>
      </c>
      <c r="F12" s="340"/>
      <c r="G12" s="349"/>
      <c r="H12" s="356"/>
      <c r="I12" s="354" t="s">
        <v>1405</v>
      </c>
      <c r="J12" s="357" t="s">
        <v>1406</v>
      </c>
      <c r="K12" s="448"/>
      <c r="L12" s="351"/>
      <c r="M12" s="353"/>
      <c r="N12" s="397" t="s">
        <v>1637</v>
      </c>
      <c r="O12" s="360" t="s">
        <v>1638</v>
      </c>
      <c r="P12" s="352"/>
      <c r="Q12" s="462"/>
      <c r="R12" s="406"/>
      <c r="S12" s="354" t="s">
        <v>1639</v>
      </c>
      <c r="T12" s="357" t="s">
        <v>1640</v>
      </c>
    </row>
    <row r="13" spans="1:20" ht="12.75" customHeight="1">
      <c r="A13" s="335"/>
      <c r="B13" s="351"/>
      <c r="C13" s="356"/>
      <c r="D13" s="354" t="s">
        <v>1407</v>
      </c>
      <c r="E13" s="360" t="s">
        <v>1408</v>
      </c>
      <c r="F13" s="340"/>
      <c r="G13" s="349"/>
      <c r="H13" s="356"/>
      <c r="I13" s="354" t="s">
        <v>1409</v>
      </c>
      <c r="J13" s="357" t="s">
        <v>1410</v>
      </c>
      <c r="K13" s="448"/>
      <c r="L13" s="351"/>
      <c r="M13" s="345" t="s">
        <v>1641</v>
      </c>
      <c r="N13" s="463"/>
      <c r="O13" s="350"/>
      <c r="P13" s="352"/>
      <c r="Q13" s="368"/>
      <c r="R13" s="345" t="s">
        <v>1642</v>
      </c>
      <c r="S13" s="346"/>
      <c r="T13" s="365"/>
    </row>
    <row r="14" spans="1:20">
      <c r="A14" s="335"/>
      <c r="B14" s="351"/>
      <c r="C14" s="356"/>
      <c r="D14" s="354" t="s">
        <v>1411</v>
      </c>
      <c r="E14" s="360" t="s">
        <v>1412</v>
      </c>
      <c r="F14" s="340"/>
      <c r="G14" s="349"/>
      <c r="H14" s="356"/>
      <c r="I14" s="354" t="s">
        <v>1413</v>
      </c>
      <c r="J14" s="357" t="s">
        <v>1414</v>
      </c>
      <c r="K14" s="448"/>
      <c r="L14" s="351"/>
      <c r="M14" s="356"/>
      <c r="N14" s="354" t="s">
        <v>1643</v>
      </c>
      <c r="O14" s="461" t="s">
        <v>1644</v>
      </c>
      <c r="P14" s="352"/>
      <c r="Q14" s="462"/>
      <c r="R14" s="356"/>
      <c r="S14" s="354" t="s">
        <v>1645</v>
      </c>
      <c r="T14" s="360" t="s">
        <v>1646</v>
      </c>
    </row>
    <row r="15" spans="1:20">
      <c r="A15" s="335"/>
      <c r="B15" s="361"/>
      <c r="C15" s="353"/>
      <c r="D15" s="354" t="s">
        <v>1415</v>
      </c>
      <c r="E15" s="360" t="s">
        <v>1416</v>
      </c>
      <c r="F15" s="340"/>
      <c r="G15" s="349"/>
      <c r="H15" s="356"/>
      <c r="I15" s="354" t="s">
        <v>1417</v>
      </c>
      <c r="J15" s="357" t="s">
        <v>1418</v>
      </c>
      <c r="K15" s="448"/>
      <c r="L15" s="351"/>
      <c r="M15" s="356"/>
      <c r="N15" s="354" t="s">
        <v>1647</v>
      </c>
      <c r="O15" s="461" t="s">
        <v>1648</v>
      </c>
      <c r="P15" s="352"/>
      <c r="Q15" s="464"/>
      <c r="R15" s="356"/>
      <c r="S15" s="354" t="s">
        <v>1649</v>
      </c>
      <c r="T15" s="360" t="s">
        <v>1650</v>
      </c>
    </row>
    <row r="16" spans="1:20">
      <c r="A16" s="335"/>
      <c r="B16" s="330"/>
      <c r="C16" s="345" t="s">
        <v>1419</v>
      </c>
      <c r="D16" s="346"/>
      <c r="E16" s="350"/>
      <c r="F16" s="340"/>
      <c r="G16" s="349"/>
      <c r="H16" s="356"/>
      <c r="I16" s="354" t="s">
        <v>1420</v>
      </c>
      <c r="J16" s="357" t="s">
        <v>1421</v>
      </c>
      <c r="K16" s="448"/>
      <c r="L16" s="351"/>
      <c r="M16" s="356"/>
      <c r="N16" s="354" t="s">
        <v>1651</v>
      </c>
      <c r="O16" s="461" t="s">
        <v>1652</v>
      </c>
      <c r="P16" s="352"/>
      <c r="Q16" s="462"/>
      <c r="R16" s="345" t="s">
        <v>1653</v>
      </c>
      <c r="S16" s="346"/>
      <c r="T16" s="350"/>
    </row>
    <row r="17" spans="1:20">
      <c r="A17" s="335"/>
      <c r="B17" s="351"/>
      <c r="C17" s="356"/>
      <c r="D17" s="354" t="s">
        <v>1422</v>
      </c>
      <c r="E17" s="357" t="s">
        <v>1423</v>
      </c>
      <c r="F17" s="340"/>
      <c r="G17" s="349"/>
      <c r="H17" s="356"/>
      <c r="I17" s="354" t="s">
        <v>1424</v>
      </c>
      <c r="J17" s="357" t="s">
        <v>1425</v>
      </c>
      <c r="K17" s="448"/>
      <c r="L17" s="351"/>
      <c r="M17" s="356"/>
      <c r="N17" s="354" t="s">
        <v>1654</v>
      </c>
      <c r="O17" s="461" t="s">
        <v>1655</v>
      </c>
      <c r="P17" s="352"/>
      <c r="Q17" s="462"/>
      <c r="R17" s="356"/>
      <c r="S17" s="363" t="s">
        <v>1656</v>
      </c>
      <c r="T17" s="355" t="s">
        <v>1657</v>
      </c>
    </row>
    <row r="18" spans="1:20">
      <c r="A18" s="335"/>
      <c r="B18" s="351"/>
      <c r="C18" s="356"/>
      <c r="D18" s="354" t="s">
        <v>1426</v>
      </c>
      <c r="E18" s="357" t="s">
        <v>1427</v>
      </c>
      <c r="F18" s="340"/>
      <c r="G18" s="349"/>
      <c r="H18" s="356"/>
      <c r="I18" s="354" t="s">
        <v>1428</v>
      </c>
      <c r="J18" s="357" t="s">
        <v>1429</v>
      </c>
      <c r="K18" s="448"/>
      <c r="L18" s="351"/>
      <c r="M18" s="356"/>
      <c r="N18" s="354" t="s">
        <v>1658</v>
      </c>
      <c r="O18" s="461" t="s">
        <v>1659</v>
      </c>
      <c r="P18" s="352"/>
      <c r="Q18" s="462"/>
      <c r="R18" s="353"/>
      <c r="S18" s="354" t="s">
        <v>1660</v>
      </c>
      <c r="T18" s="355" t="s">
        <v>1661</v>
      </c>
    </row>
    <row r="19" spans="1:20">
      <c r="A19" s="335"/>
      <c r="B19" s="351"/>
      <c r="C19" s="356"/>
      <c r="D19" s="354" t="s">
        <v>1430</v>
      </c>
      <c r="E19" s="357" t="s">
        <v>1431</v>
      </c>
      <c r="F19" s="340"/>
      <c r="G19" s="349"/>
      <c r="H19" s="356"/>
      <c r="I19" s="354" t="s">
        <v>1432</v>
      </c>
      <c r="J19" s="357" t="s">
        <v>1433</v>
      </c>
      <c r="K19" s="448"/>
      <c r="L19" s="351"/>
      <c r="M19" s="356"/>
      <c r="N19" s="354" t="s">
        <v>1662</v>
      </c>
      <c r="O19" s="461" t="s">
        <v>1663</v>
      </c>
      <c r="P19" s="352"/>
      <c r="Q19" s="462"/>
      <c r="R19" s="388" t="s">
        <v>1664</v>
      </c>
      <c r="S19" s="346"/>
      <c r="T19" s="365"/>
    </row>
    <row r="20" spans="1:20">
      <c r="A20" s="335"/>
      <c r="B20" s="351"/>
      <c r="C20" s="356"/>
      <c r="D20" s="354" t="s">
        <v>1434</v>
      </c>
      <c r="E20" s="357" t="s">
        <v>1435</v>
      </c>
      <c r="F20" s="340"/>
      <c r="G20" s="349"/>
      <c r="H20" s="356"/>
      <c r="I20" s="354" t="s">
        <v>1436</v>
      </c>
      <c r="J20" s="357" t="s">
        <v>1437</v>
      </c>
      <c r="K20" s="448"/>
      <c r="L20" s="351"/>
      <c r="M20" s="356"/>
      <c r="N20" s="354" t="s">
        <v>1665</v>
      </c>
      <c r="O20" s="357" t="s">
        <v>1666</v>
      </c>
      <c r="P20" s="352"/>
      <c r="Q20" s="462"/>
      <c r="R20" s="362"/>
      <c r="S20" s="363" t="s">
        <v>1667</v>
      </c>
      <c r="T20" s="366" t="s">
        <v>1668</v>
      </c>
    </row>
    <row r="21" spans="1:20">
      <c r="A21" s="335"/>
      <c r="B21" s="351"/>
      <c r="C21" s="353"/>
      <c r="D21" s="354" t="s">
        <v>1438</v>
      </c>
      <c r="E21" s="360" t="s">
        <v>1439</v>
      </c>
      <c r="F21" s="340"/>
      <c r="G21" s="349"/>
      <c r="H21" s="356"/>
      <c r="I21" s="354" t="s">
        <v>1440</v>
      </c>
      <c r="J21" s="357" t="s">
        <v>1441</v>
      </c>
      <c r="K21" s="448"/>
      <c r="L21" s="351"/>
      <c r="M21" s="356"/>
      <c r="N21" s="354" t="s">
        <v>1669</v>
      </c>
      <c r="O21" s="357" t="s">
        <v>1670</v>
      </c>
      <c r="P21" s="352"/>
      <c r="Q21" s="464"/>
      <c r="R21" s="356"/>
      <c r="S21" s="397"/>
      <c r="T21" s="465" t="s">
        <v>1671</v>
      </c>
    </row>
    <row r="22" spans="1:20">
      <c r="A22" s="335"/>
      <c r="B22" s="330"/>
      <c r="C22" s="345" t="s">
        <v>1442</v>
      </c>
      <c r="D22" s="346"/>
      <c r="E22" s="350"/>
      <c r="F22" s="340"/>
      <c r="G22" s="349"/>
      <c r="H22" s="356"/>
      <c r="I22" s="354" t="s">
        <v>1443</v>
      </c>
      <c r="J22" s="357" t="s">
        <v>1444</v>
      </c>
      <c r="K22" s="448"/>
      <c r="L22" s="351"/>
      <c r="M22" s="356"/>
      <c r="N22" s="354" t="s">
        <v>1672</v>
      </c>
      <c r="O22" s="357" t="s">
        <v>1673</v>
      </c>
      <c r="P22" s="352"/>
      <c r="Q22" s="462"/>
      <c r="R22" s="345" t="s">
        <v>1674</v>
      </c>
      <c r="S22" s="346"/>
      <c r="T22" s="350"/>
    </row>
    <row r="23" spans="1:20">
      <c r="A23" s="335"/>
      <c r="B23" s="351"/>
      <c r="C23" s="362"/>
      <c r="D23" s="363" t="s">
        <v>1445</v>
      </c>
      <c r="E23" s="364" t="s">
        <v>1446</v>
      </c>
      <c r="F23" s="340"/>
      <c r="G23" s="349"/>
      <c r="H23" s="356"/>
      <c r="I23" s="354" t="s">
        <v>1447</v>
      </c>
      <c r="J23" s="357" t="s">
        <v>1448</v>
      </c>
      <c r="K23" s="448"/>
      <c r="L23" s="351"/>
      <c r="M23" s="356"/>
      <c r="N23" s="354" t="s">
        <v>1675</v>
      </c>
      <c r="O23" s="357" t="s">
        <v>1676</v>
      </c>
      <c r="P23" s="352"/>
      <c r="Q23" s="464"/>
      <c r="R23" s="356"/>
      <c r="S23" s="358" t="s">
        <v>1677</v>
      </c>
      <c r="T23" s="466" t="s">
        <v>1678</v>
      </c>
    </row>
    <row r="24" spans="1:20">
      <c r="A24" s="335"/>
      <c r="B24" s="330"/>
      <c r="C24" s="345" t="s">
        <v>1449</v>
      </c>
      <c r="D24" s="346"/>
      <c r="E24" s="365"/>
      <c r="F24" s="340"/>
      <c r="G24" s="349"/>
      <c r="H24" s="356"/>
      <c r="I24" s="354" t="s">
        <v>1450</v>
      </c>
      <c r="J24" s="357" t="s">
        <v>1451</v>
      </c>
      <c r="K24" s="448"/>
      <c r="L24" s="351"/>
      <c r="M24" s="356"/>
      <c r="N24" s="354" t="s">
        <v>1679</v>
      </c>
      <c r="O24" s="357" t="s">
        <v>1680</v>
      </c>
      <c r="P24" s="352"/>
      <c r="Q24" s="462"/>
      <c r="R24" s="356"/>
      <c r="S24" s="358" t="s">
        <v>1681</v>
      </c>
      <c r="T24" s="466" t="s">
        <v>1682</v>
      </c>
    </row>
    <row r="25" spans="1:20">
      <c r="A25" s="335"/>
      <c r="B25" s="351"/>
      <c r="C25" s="356"/>
      <c r="D25" s="363" t="s">
        <v>1452</v>
      </c>
      <c r="E25" s="366" t="s">
        <v>1453</v>
      </c>
      <c r="F25" s="340"/>
      <c r="G25" s="349"/>
      <c r="H25" s="356"/>
      <c r="I25" s="354" t="s">
        <v>1454</v>
      </c>
      <c r="J25" s="357" t="s">
        <v>1455</v>
      </c>
      <c r="K25" s="448"/>
      <c r="L25" s="351"/>
      <c r="M25" s="356"/>
      <c r="N25" s="354" t="s">
        <v>1683</v>
      </c>
      <c r="O25" s="357" t="s">
        <v>1684</v>
      </c>
      <c r="P25" s="352"/>
      <c r="Q25" s="462"/>
      <c r="R25" s="356"/>
      <c r="S25" s="358" t="s">
        <v>1685</v>
      </c>
      <c r="T25" s="466" t="s">
        <v>1686</v>
      </c>
    </row>
    <row r="26" spans="1:20">
      <c r="A26" s="335"/>
      <c r="B26" s="351"/>
      <c r="C26" s="356"/>
      <c r="D26" s="363" t="s">
        <v>1456</v>
      </c>
      <c r="E26" s="366" t="s">
        <v>1457</v>
      </c>
      <c r="F26" s="340"/>
      <c r="G26" s="349"/>
      <c r="H26" s="353"/>
      <c r="I26" s="354" t="s">
        <v>1458</v>
      </c>
      <c r="J26" s="357" t="s">
        <v>1459</v>
      </c>
      <c r="K26" s="448"/>
      <c r="L26" s="351"/>
      <c r="M26" s="356"/>
      <c r="N26" s="354" t="s">
        <v>1687</v>
      </c>
      <c r="O26" s="357" t="s">
        <v>1688</v>
      </c>
      <c r="P26" s="352"/>
      <c r="Q26" s="462"/>
      <c r="R26" s="345" t="s">
        <v>1689</v>
      </c>
      <c r="S26" s="346"/>
      <c r="T26" s="365"/>
    </row>
    <row r="27" spans="1:20">
      <c r="A27" s="335"/>
      <c r="B27" s="351"/>
      <c r="C27" s="356"/>
      <c r="D27" s="363" t="s">
        <v>1460</v>
      </c>
      <c r="E27" s="367" t="s">
        <v>1461</v>
      </c>
      <c r="F27" s="340"/>
      <c r="G27" s="368"/>
      <c r="H27" s="345" t="s">
        <v>1462</v>
      </c>
      <c r="I27" s="346"/>
      <c r="J27" s="365"/>
      <c r="K27" s="448"/>
      <c r="L27" s="351"/>
      <c r="M27" s="356"/>
      <c r="N27" s="354" t="s">
        <v>1690</v>
      </c>
      <c r="O27" s="357" t="s">
        <v>1691</v>
      </c>
      <c r="P27" s="352"/>
      <c r="Q27" s="462"/>
      <c r="R27" s="356"/>
      <c r="S27" s="467" t="s">
        <v>1692</v>
      </c>
      <c r="T27" s="468" t="s">
        <v>1693</v>
      </c>
    </row>
    <row r="28" spans="1:20" ht="14.25" thickBot="1">
      <c r="A28" s="335"/>
      <c r="B28" s="369"/>
      <c r="C28" s="370"/>
      <c r="D28" s="363" t="s">
        <v>1463</v>
      </c>
      <c r="E28" s="371" t="s">
        <v>1464</v>
      </c>
      <c r="F28" s="340"/>
      <c r="G28" s="349"/>
      <c r="H28" s="356"/>
      <c r="I28" s="354" t="s">
        <v>1465</v>
      </c>
      <c r="J28" s="357" t="s">
        <v>1466</v>
      </c>
      <c r="K28" s="448"/>
      <c r="L28" s="351"/>
      <c r="M28" s="356"/>
      <c r="N28" s="354" t="s">
        <v>1694</v>
      </c>
      <c r="O28" s="357" t="s">
        <v>1695</v>
      </c>
      <c r="P28" s="352"/>
      <c r="Q28" s="462"/>
      <c r="R28" s="356"/>
      <c r="S28" s="467" t="s">
        <v>1696</v>
      </c>
      <c r="T28" s="468" t="s">
        <v>1697</v>
      </c>
    </row>
    <row r="29" spans="1:20" ht="14.25">
      <c r="A29" s="335"/>
      <c r="B29" s="372" t="s">
        <v>1467</v>
      </c>
      <c r="C29" s="373"/>
      <c r="D29" s="374"/>
      <c r="E29" s="375"/>
      <c r="F29" s="340"/>
      <c r="G29" s="349"/>
      <c r="H29" s="356"/>
      <c r="I29" s="354" t="s">
        <v>1468</v>
      </c>
      <c r="J29" s="357" t="s">
        <v>1469</v>
      </c>
      <c r="K29" s="448"/>
      <c r="L29" s="351"/>
      <c r="M29" s="406"/>
      <c r="N29" s="354" t="s">
        <v>1698</v>
      </c>
      <c r="O29" s="357" t="s">
        <v>1699</v>
      </c>
      <c r="P29" s="352"/>
      <c r="Q29" s="462"/>
      <c r="R29" s="356"/>
      <c r="S29" s="467" t="s">
        <v>1700</v>
      </c>
      <c r="T29" s="468" t="s">
        <v>1701</v>
      </c>
    </row>
    <row r="30" spans="1:20">
      <c r="A30" s="335"/>
      <c r="B30" s="351"/>
      <c r="C30" s="356"/>
      <c r="D30" s="358" t="s">
        <v>1470</v>
      </c>
      <c r="E30" s="359" t="s">
        <v>1471</v>
      </c>
      <c r="F30" s="340"/>
      <c r="G30" s="349"/>
      <c r="H30" s="356"/>
      <c r="I30" s="354" t="s">
        <v>1472</v>
      </c>
      <c r="J30" s="357" t="s">
        <v>1473</v>
      </c>
      <c r="K30" s="448"/>
      <c r="L30" s="351"/>
      <c r="M30" s="469" t="s">
        <v>1702</v>
      </c>
      <c r="N30" s="463"/>
      <c r="O30" s="365"/>
      <c r="P30" s="352"/>
      <c r="Q30" s="462"/>
      <c r="R30" s="345" t="s">
        <v>1703</v>
      </c>
      <c r="S30" s="346"/>
      <c r="T30" s="350"/>
    </row>
    <row r="31" spans="1:20" ht="14.25" thickBot="1">
      <c r="A31" s="335"/>
      <c r="B31" s="369"/>
      <c r="C31" s="370"/>
      <c r="D31" s="358" t="s">
        <v>1474</v>
      </c>
      <c r="E31" s="377" t="s">
        <v>1475</v>
      </c>
      <c r="F31" s="340"/>
      <c r="G31" s="349"/>
      <c r="H31" s="356"/>
      <c r="I31" s="354" t="s">
        <v>1476</v>
      </c>
      <c r="J31" s="357" t="s">
        <v>1477</v>
      </c>
      <c r="K31" s="448"/>
      <c r="L31" s="351"/>
      <c r="M31" s="356"/>
      <c r="N31" s="354" t="s">
        <v>1704</v>
      </c>
      <c r="O31" s="360" t="s">
        <v>1705</v>
      </c>
      <c r="P31" s="352"/>
      <c r="Q31" s="462"/>
      <c r="R31" s="406"/>
      <c r="S31" s="354" t="s">
        <v>1706</v>
      </c>
      <c r="T31" s="355" t="s">
        <v>1707</v>
      </c>
    </row>
    <row r="32" spans="1:20" ht="14.25">
      <c r="A32" s="335"/>
      <c r="B32" s="372" t="s">
        <v>1478</v>
      </c>
      <c r="C32" s="337"/>
      <c r="D32" s="378"/>
      <c r="E32" s="379"/>
      <c r="F32" s="340"/>
      <c r="G32" s="349"/>
      <c r="H32" s="356"/>
      <c r="I32" s="354" t="s">
        <v>1479</v>
      </c>
      <c r="J32" s="357" t="s">
        <v>1480</v>
      </c>
      <c r="K32" s="448"/>
      <c r="L32" s="351"/>
      <c r="M32" s="353"/>
      <c r="N32" s="354" t="s">
        <v>1708</v>
      </c>
      <c r="O32" s="360" t="s">
        <v>1709</v>
      </c>
      <c r="P32" s="352"/>
      <c r="Q32" s="462"/>
      <c r="R32" s="388" t="s">
        <v>1710</v>
      </c>
      <c r="S32" s="346"/>
      <c r="T32" s="350"/>
    </row>
    <row r="33" spans="1:20">
      <c r="A33" s="335"/>
      <c r="B33" s="351"/>
      <c r="C33" s="362"/>
      <c r="D33" s="363" t="s">
        <v>1481</v>
      </c>
      <c r="E33" s="364" t="s">
        <v>1482</v>
      </c>
      <c r="F33" s="340"/>
      <c r="G33" s="349"/>
      <c r="H33" s="356"/>
      <c r="I33" s="354" t="s">
        <v>1483</v>
      </c>
      <c r="J33" s="357" t="s">
        <v>1484</v>
      </c>
      <c r="K33" s="448"/>
      <c r="L33" s="351"/>
      <c r="M33" s="345" t="s">
        <v>1711</v>
      </c>
      <c r="N33" s="463"/>
      <c r="O33" s="350"/>
      <c r="P33" s="352"/>
      <c r="Q33" s="464"/>
      <c r="R33" s="406"/>
      <c r="S33" s="354" t="s">
        <v>1712</v>
      </c>
      <c r="T33" s="355" t="s">
        <v>1713</v>
      </c>
    </row>
    <row r="34" spans="1:20" ht="14.25" thickBot="1">
      <c r="A34" s="335"/>
      <c r="B34" s="331"/>
      <c r="C34" s="380"/>
      <c r="D34" s="381"/>
      <c r="E34" s="382" t="s">
        <v>1485</v>
      </c>
      <c r="F34" s="340"/>
      <c r="G34" s="349"/>
      <c r="H34" s="356"/>
      <c r="I34" s="354" t="s">
        <v>1486</v>
      </c>
      <c r="J34" s="357" t="s">
        <v>1487</v>
      </c>
      <c r="K34" s="448"/>
      <c r="L34" s="351"/>
      <c r="M34" s="362"/>
      <c r="N34" s="354" t="s">
        <v>1714</v>
      </c>
      <c r="O34" s="470" t="s">
        <v>1715</v>
      </c>
      <c r="P34" s="352"/>
      <c r="Q34" s="462"/>
      <c r="R34" s="388" t="s">
        <v>1716</v>
      </c>
      <c r="S34" s="346"/>
      <c r="T34" s="350"/>
    </row>
    <row r="35" spans="1:20" ht="14.25">
      <c r="A35" s="335"/>
      <c r="B35" s="372" t="s">
        <v>1488</v>
      </c>
      <c r="C35" s="373"/>
      <c r="D35" s="383"/>
      <c r="E35" s="339"/>
      <c r="F35" s="340"/>
      <c r="G35" s="349"/>
      <c r="H35" s="356"/>
      <c r="I35" s="354" t="s">
        <v>1489</v>
      </c>
      <c r="J35" s="357" t="s">
        <v>1490</v>
      </c>
      <c r="K35" s="448"/>
      <c r="L35" s="351"/>
      <c r="M35" s="356"/>
      <c r="N35" s="354" t="s">
        <v>1717</v>
      </c>
      <c r="O35" s="367" t="s">
        <v>1718</v>
      </c>
      <c r="P35" s="352"/>
      <c r="Q35" s="462"/>
      <c r="R35" s="353"/>
      <c r="S35" s="471" t="s">
        <v>1719</v>
      </c>
      <c r="T35" s="360" t="s">
        <v>1720</v>
      </c>
    </row>
    <row r="36" spans="1:20">
      <c r="A36" s="335"/>
      <c r="B36" s="330"/>
      <c r="C36" s="345" t="s">
        <v>1491</v>
      </c>
      <c r="D36" s="384"/>
      <c r="E36" s="350"/>
      <c r="F36" s="340"/>
      <c r="G36" s="349"/>
      <c r="H36" s="356"/>
      <c r="I36" s="354" t="s">
        <v>1492</v>
      </c>
      <c r="J36" s="357" t="s">
        <v>1493</v>
      </c>
      <c r="K36" s="448"/>
      <c r="L36" s="351"/>
      <c r="M36" s="356"/>
      <c r="N36" s="354" t="s">
        <v>1721</v>
      </c>
      <c r="O36" s="367" t="s">
        <v>1722</v>
      </c>
      <c r="P36" s="352"/>
      <c r="Q36" s="462"/>
      <c r="R36" s="345" t="s">
        <v>1723</v>
      </c>
      <c r="S36" s="346"/>
      <c r="T36" s="365"/>
    </row>
    <row r="37" spans="1:20">
      <c r="A37" s="335"/>
      <c r="B37" s="351"/>
      <c r="C37" s="356"/>
      <c r="D37" s="354" t="s">
        <v>1494</v>
      </c>
      <c r="E37" s="357" t="s">
        <v>1495</v>
      </c>
      <c r="F37" s="340"/>
      <c r="G37" s="349"/>
      <c r="H37" s="356"/>
      <c r="I37" s="354" t="s">
        <v>1496</v>
      </c>
      <c r="J37" s="357" t="s">
        <v>1497</v>
      </c>
      <c r="K37" s="448"/>
      <c r="L37" s="351"/>
      <c r="M37" s="356"/>
      <c r="N37" s="354" t="s">
        <v>1724</v>
      </c>
      <c r="O37" s="367" t="s">
        <v>1725</v>
      </c>
      <c r="P37" s="352"/>
      <c r="Q37" s="462"/>
      <c r="R37" s="356"/>
      <c r="S37" s="354" t="s">
        <v>1726</v>
      </c>
      <c r="T37" s="357" t="s">
        <v>1727</v>
      </c>
    </row>
    <row r="38" spans="1:20">
      <c r="A38" s="335"/>
      <c r="B38" s="351"/>
      <c r="C38" s="356"/>
      <c r="D38" s="354" t="s">
        <v>1498</v>
      </c>
      <c r="E38" s="357" t="s">
        <v>1499</v>
      </c>
      <c r="F38" s="340"/>
      <c r="G38" s="349"/>
      <c r="H38" s="353"/>
      <c r="I38" s="354" t="s">
        <v>1500</v>
      </c>
      <c r="J38" s="357" t="s">
        <v>1501</v>
      </c>
      <c r="K38" s="448"/>
      <c r="L38" s="351"/>
      <c r="M38" s="356"/>
      <c r="N38" s="354" t="s">
        <v>1728</v>
      </c>
      <c r="O38" s="367" t="s">
        <v>1729</v>
      </c>
      <c r="P38" s="352"/>
      <c r="Q38" s="462"/>
      <c r="R38" s="356"/>
      <c r="S38" s="354" t="s">
        <v>1730</v>
      </c>
      <c r="T38" s="357" t="s">
        <v>1731</v>
      </c>
    </row>
    <row r="39" spans="1:20">
      <c r="A39" s="335"/>
      <c r="B39" s="351"/>
      <c r="C39" s="356"/>
      <c r="D39" s="354" t="s">
        <v>1502</v>
      </c>
      <c r="E39" s="357" t="s">
        <v>1503</v>
      </c>
      <c r="F39" s="340"/>
      <c r="G39" s="368"/>
      <c r="H39" s="345" t="s">
        <v>1504</v>
      </c>
      <c r="I39" s="346"/>
      <c r="J39" s="365"/>
      <c r="K39" s="448"/>
      <c r="L39" s="351"/>
      <c r="M39" s="356"/>
      <c r="N39" s="354" t="s">
        <v>1732</v>
      </c>
      <c r="O39" s="367" t="s">
        <v>1733</v>
      </c>
      <c r="P39" s="352"/>
      <c r="Q39" s="462"/>
      <c r="R39" s="356"/>
      <c r="S39" s="354" t="s">
        <v>1734</v>
      </c>
      <c r="T39" s="357" t="s">
        <v>1735</v>
      </c>
    </row>
    <row r="40" spans="1:20">
      <c r="A40" s="335"/>
      <c r="B40" s="351"/>
      <c r="C40" s="356"/>
      <c r="D40" s="354" t="s">
        <v>1505</v>
      </c>
      <c r="E40" s="357" t="s">
        <v>1506</v>
      </c>
      <c r="F40" s="340"/>
      <c r="G40" s="385"/>
      <c r="H40" s="356"/>
      <c r="I40" s="358" t="s">
        <v>1507</v>
      </c>
      <c r="J40" s="386" t="s">
        <v>1508</v>
      </c>
      <c r="K40" s="448"/>
      <c r="L40" s="351"/>
      <c r="M40" s="356"/>
      <c r="N40" s="354" t="s">
        <v>1736</v>
      </c>
      <c r="O40" s="367" t="s">
        <v>1737</v>
      </c>
      <c r="P40" s="352"/>
      <c r="Q40" s="462"/>
      <c r="R40" s="356"/>
      <c r="S40" s="354" t="s">
        <v>1738</v>
      </c>
      <c r="T40" s="360" t="s">
        <v>1739</v>
      </c>
    </row>
    <row r="41" spans="1:20">
      <c r="A41" s="335"/>
      <c r="B41" s="351"/>
      <c r="C41" s="353"/>
      <c r="D41" s="354" t="s">
        <v>1509</v>
      </c>
      <c r="E41" s="357" t="s">
        <v>1510</v>
      </c>
      <c r="F41" s="340"/>
      <c r="G41" s="368"/>
      <c r="H41" s="353"/>
      <c r="I41" s="358" t="s">
        <v>1511</v>
      </c>
      <c r="J41" s="386" t="s">
        <v>1512</v>
      </c>
      <c r="K41" s="448"/>
      <c r="L41" s="351"/>
      <c r="M41" s="356"/>
      <c r="N41" s="354" t="s">
        <v>1740</v>
      </c>
      <c r="O41" s="367" t="s">
        <v>1741</v>
      </c>
      <c r="P41" s="352"/>
      <c r="Q41" s="462"/>
      <c r="R41" s="353"/>
      <c r="S41" s="354" t="s">
        <v>1742</v>
      </c>
      <c r="T41" s="357" t="s">
        <v>1743</v>
      </c>
    </row>
    <row r="42" spans="1:20">
      <c r="A42" s="335"/>
      <c r="B42" s="330"/>
      <c r="C42" s="345" t="s">
        <v>1513</v>
      </c>
      <c r="D42" s="387"/>
      <c r="E42" s="350"/>
      <c r="F42" s="340"/>
      <c r="G42" s="349"/>
      <c r="H42" s="388" t="s">
        <v>1514</v>
      </c>
      <c r="I42" s="346"/>
      <c r="J42" s="350"/>
      <c r="K42" s="448"/>
      <c r="L42" s="351"/>
      <c r="M42" s="356"/>
      <c r="N42" s="354" t="s">
        <v>1744</v>
      </c>
      <c r="O42" s="367" t="s">
        <v>1745</v>
      </c>
      <c r="P42" s="352"/>
      <c r="Q42" s="462"/>
      <c r="R42" s="388" t="s">
        <v>1746</v>
      </c>
      <c r="S42" s="346"/>
      <c r="T42" s="350"/>
    </row>
    <row r="43" spans="1:20">
      <c r="A43" s="335"/>
      <c r="B43" s="351"/>
      <c r="C43" s="362"/>
      <c r="D43" s="363" t="s">
        <v>1515</v>
      </c>
      <c r="E43" s="364" t="s">
        <v>1516</v>
      </c>
      <c r="F43" s="340"/>
      <c r="G43" s="349"/>
      <c r="H43" s="356"/>
      <c r="I43" s="354" t="s">
        <v>1517</v>
      </c>
      <c r="J43" s="389" t="s">
        <v>1518</v>
      </c>
      <c r="K43" s="448"/>
      <c r="L43" s="351"/>
      <c r="M43" s="356"/>
      <c r="N43" s="354" t="s">
        <v>1747</v>
      </c>
      <c r="O43" s="367" t="s">
        <v>1748</v>
      </c>
      <c r="P43" s="352"/>
      <c r="Q43" s="462"/>
      <c r="R43" s="353"/>
      <c r="S43" s="354" t="s">
        <v>1749</v>
      </c>
      <c r="T43" s="355" t="s">
        <v>1750</v>
      </c>
    </row>
    <row r="44" spans="1:20" ht="14.25" thickBot="1">
      <c r="A44" s="335"/>
      <c r="B44" s="351"/>
      <c r="C44" s="370"/>
      <c r="D44" s="381"/>
      <c r="E44" s="382" t="s">
        <v>1519</v>
      </c>
      <c r="F44" s="340"/>
      <c r="G44" s="349"/>
      <c r="H44" s="356"/>
      <c r="I44" s="354" t="s">
        <v>1520</v>
      </c>
      <c r="J44" s="389" t="s">
        <v>1521</v>
      </c>
      <c r="K44" s="448"/>
      <c r="L44" s="351"/>
      <c r="M44" s="356"/>
      <c r="N44" s="354" t="s">
        <v>1751</v>
      </c>
      <c r="O44" s="367" t="s">
        <v>1752</v>
      </c>
      <c r="P44" s="352"/>
      <c r="Q44" s="462"/>
      <c r="R44" s="388" t="s">
        <v>1753</v>
      </c>
      <c r="S44" s="472"/>
      <c r="T44" s="350"/>
    </row>
    <row r="45" spans="1:20" ht="14.25">
      <c r="A45" s="335"/>
      <c r="B45" s="336" t="s">
        <v>1522</v>
      </c>
      <c r="C45" s="390"/>
      <c r="D45" s="383"/>
      <c r="E45" s="339"/>
      <c r="F45" s="340"/>
      <c r="G45" s="349"/>
      <c r="H45" s="356"/>
      <c r="I45" s="354" t="s">
        <v>1523</v>
      </c>
      <c r="J45" s="389" t="s">
        <v>1524</v>
      </c>
      <c r="K45" s="448"/>
      <c r="L45" s="351"/>
      <c r="M45" s="356"/>
      <c r="N45" s="354" t="s">
        <v>1754</v>
      </c>
      <c r="O45" s="367" t="s">
        <v>1755</v>
      </c>
      <c r="P45" s="352"/>
      <c r="Q45" s="462"/>
      <c r="R45" s="356"/>
      <c r="S45" s="354" t="s">
        <v>1756</v>
      </c>
      <c r="T45" s="360" t="s">
        <v>1757</v>
      </c>
    </row>
    <row r="46" spans="1:20" ht="14.25">
      <c r="A46" s="335"/>
      <c r="B46" s="391"/>
      <c r="C46" s="392" t="s">
        <v>1525</v>
      </c>
      <c r="D46" s="393"/>
      <c r="E46" s="394"/>
      <c r="F46" s="340"/>
      <c r="G46" s="349"/>
      <c r="H46" s="356"/>
      <c r="I46" s="354" t="s">
        <v>1526</v>
      </c>
      <c r="J46" s="389" t="s">
        <v>1527</v>
      </c>
      <c r="K46" s="448"/>
      <c r="L46" s="351"/>
      <c r="M46" s="356"/>
      <c r="N46" s="354" t="s">
        <v>1758</v>
      </c>
      <c r="O46" s="367" t="s">
        <v>1759</v>
      </c>
      <c r="P46" s="352"/>
      <c r="Q46" s="462"/>
      <c r="R46" s="356"/>
      <c r="S46" s="354" t="s">
        <v>1760</v>
      </c>
      <c r="T46" s="360" t="s">
        <v>1761</v>
      </c>
    </row>
    <row r="47" spans="1:20" ht="13.5" customHeight="1">
      <c r="A47" s="335"/>
      <c r="B47" s="351"/>
      <c r="C47" s="362"/>
      <c r="D47" s="358" t="s">
        <v>1528</v>
      </c>
      <c r="E47" s="395" t="s">
        <v>1529</v>
      </c>
      <c r="F47" s="340"/>
      <c r="G47" s="349"/>
      <c r="H47" s="356"/>
      <c r="I47" s="354" t="s">
        <v>1530</v>
      </c>
      <c r="J47" s="389" t="s">
        <v>1531</v>
      </c>
      <c r="K47" s="448"/>
      <c r="L47" s="351"/>
      <c r="M47" s="353"/>
      <c r="N47" s="354" t="s">
        <v>1762</v>
      </c>
      <c r="O47" s="367" t="s">
        <v>1763</v>
      </c>
      <c r="P47" s="352"/>
      <c r="Q47" s="462"/>
      <c r="R47" s="356"/>
      <c r="S47" s="354" t="s">
        <v>1764</v>
      </c>
      <c r="T47" s="360" t="s">
        <v>1765</v>
      </c>
    </row>
    <row r="48" spans="1:20">
      <c r="A48" s="335"/>
      <c r="B48" s="351"/>
      <c r="C48" s="362"/>
      <c r="D48" s="358" t="s">
        <v>1532</v>
      </c>
      <c r="E48" s="395" t="s">
        <v>1533</v>
      </c>
      <c r="F48" s="340"/>
      <c r="G48" s="349"/>
      <c r="H48" s="356"/>
      <c r="I48" s="354" t="s">
        <v>1534</v>
      </c>
      <c r="J48" s="389" t="s">
        <v>1535</v>
      </c>
      <c r="K48" s="448"/>
      <c r="L48" s="351"/>
      <c r="M48" s="345" t="s">
        <v>1766</v>
      </c>
      <c r="N48" s="463"/>
      <c r="O48" s="350"/>
      <c r="P48" s="352"/>
      <c r="Q48" s="464"/>
      <c r="R48" s="356"/>
      <c r="S48" s="354" t="s">
        <v>1767</v>
      </c>
      <c r="T48" s="357" t="s">
        <v>1768</v>
      </c>
    </row>
    <row r="49" spans="1:20">
      <c r="A49" s="335"/>
      <c r="B49" s="351"/>
      <c r="C49" s="362"/>
      <c r="D49" s="358" t="s">
        <v>1536</v>
      </c>
      <c r="E49" s="395" t="s">
        <v>1537</v>
      </c>
      <c r="F49" s="340"/>
      <c r="G49" s="349"/>
      <c r="H49" s="362"/>
      <c r="I49" s="354" t="s">
        <v>1538</v>
      </c>
      <c r="J49" s="389" t="s">
        <v>1539</v>
      </c>
      <c r="K49" s="448"/>
      <c r="L49" s="351"/>
      <c r="M49" s="356"/>
      <c r="N49" s="354" t="s">
        <v>1769</v>
      </c>
      <c r="O49" s="473" t="s">
        <v>1770</v>
      </c>
      <c r="P49" s="352"/>
      <c r="Q49" s="462"/>
      <c r="R49" s="356"/>
      <c r="S49" s="354" t="s">
        <v>1771</v>
      </c>
      <c r="T49" s="357" t="s">
        <v>1772</v>
      </c>
    </row>
    <row r="50" spans="1:20">
      <c r="A50" s="335"/>
      <c r="B50" s="351"/>
      <c r="C50" s="362"/>
      <c r="D50" s="358" t="s">
        <v>1540</v>
      </c>
      <c r="E50" s="395" t="s">
        <v>1541</v>
      </c>
      <c r="F50" s="340"/>
      <c r="G50" s="349"/>
      <c r="H50" s="362"/>
      <c r="I50" s="354" t="s">
        <v>1542</v>
      </c>
      <c r="J50" s="389" t="s">
        <v>1543</v>
      </c>
      <c r="K50" s="448"/>
      <c r="L50" s="351"/>
      <c r="M50" s="356"/>
      <c r="N50" s="354" t="s">
        <v>1773</v>
      </c>
      <c r="O50" s="473" t="s">
        <v>1774</v>
      </c>
      <c r="P50" s="352"/>
      <c r="Q50" s="462"/>
      <c r="R50" s="353"/>
      <c r="S50" s="354" t="s">
        <v>1775</v>
      </c>
      <c r="T50" s="357" t="s">
        <v>1776</v>
      </c>
    </row>
    <row r="51" spans="1:20">
      <c r="A51" s="335"/>
      <c r="B51" s="351"/>
      <c r="C51" s="362"/>
      <c r="D51" s="363" t="s">
        <v>1544</v>
      </c>
      <c r="E51" s="396" t="s">
        <v>1545</v>
      </c>
      <c r="F51" s="340"/>
      <c r="G51" s="349"/>
      <c r="H51" s="362"/>
      <c r="I51" s="354" t="s">
        <v>1546</v>
      </c>
      <c r="J51" s="389" t="s">
        <v>1547</v>
      </c>
      <c r="K51" s="448"/>
      <c r="L51" s="361"/>
      <c r="M51" s="356"/>
      <c r="N51" s="354" t="s">
        <v>1777</v>
      </c>
      <c r="O51" s="367" t="s">
        <v>1778</v>
      </c>
      <c r="P51" s="352"/>
      <c r="Q51" s="462"/>
      <c r="R51" s="345" t="s">
        <v>1779</v>
      </c>
      <c r="S51" s="472"/>
      <c r="T51" s="365"/>
    </row>
    <row r="52" spans="1:20">
      <c r="A52" s="335"/>
      <c r="B52" s="351"/>
      <c r="C52" s="362"/>
      <c r="D52" s="397"/>
      <c r="E52" s="382" t="s">
        <v>1548</v>
      </c>
      <c r="F52" s="340"/>
      <c r="G52" s="349"/>
      <c r="H52" s="362"/>
      <c r="I52" s="354" t="s">
        <v>1549</v>
      </c>
      <c r="J52" s="389" t="s">
        <v>1550</v>
      </c>
      <c r="K52" s="448"/>
      <c r="L52" s="361"/>
      <c r="M52" s="356"/>
      <c r="N52" s="354" t="s">
        <v>1780</v>
      </c>
      <c r="O52" s="367" t="s">
        <v>1781</v>
      </c>
      <c r="P52" s="352"/>
      <c r="Q52" s="462"/>
      <c r="R52" s="356"/>
      <c r="S52" s="474">
        <v>206</v>
      </c>
      <c r="T52" s="357" t="s">
        <v>1782</v>
      </c>
    </row>
    <row r="53" spans="1:20">
      <c r="A53" s="335"/>
      <c r="B53" s="351"/>
      <c r="C53" s="362"/>
      <c r="D53" s="363" t="s">
        <v>1551</v>
      </c>
      <c r="E53" s="360" t="s">
        <v>1552</v>
      </c>
      <c r="F53" s="340"/>
      <c r="G53" s="349"/>
      <c r="H53" s="362"/>
      <c r="I53" s="354" t="s">
        <v>1553</v>
      </c>
      <c r="J53" s="389" t="s">
        <v>1554</v>
      </c>
      <c r="K53" s="448"/>
      <c r="L53" s="351"/>
      <c r="M53" s="356"/>
      <c r="N53" s="354" t="s">
        <v>1783</v>
      </c>
      <c r="O53" s="367" t="s">
        <v>1784</v>
      </c>
      <c r="P53" s="352"/>
      <c r="Q53" s="462"/>
      <c r="R53" s="356"/>
      <c r="S53" s="474">
        <v>207</v>
      </c>
      <c r="T53" s="357" t="s">
        <v>1785</v>
      </c>
    </row>
    <row r="54" spans="1:20">
      <c r="A54" s="335"/>
      <c r="B54" s="351"/>
      <c r="C54" s="362"/>
      <c r="D54" s="363" t="s">
        <v>1555</v>
      </c>
      <c r="E54" s="360" t="s">
        <v>1556</v>
      </c>
      <c r="F54" s="340"/>
      <c r="G54" s="349"/>
      <c r="H54" s="362"/>
      <c r="I54" s="354" t="s">
        <v>1557</v>
      </c>
      <c r="J54" s="389" t="s">
        <v>1558</v>
      </c>
      <c r="K54" s="448"/>
      <c r="L54" s="351"/>
      <c r="M54" s="356"/>
      <c r="N54" s="354" t="s">
        <v>1786</v>
      </c>
      <c r="O54" s="367" t="s">
        <v>1787</v>
      </c>
      <c r="P54" s="352"/>
      <c r="Q54" s="464"/>
      <c r="R54" s="356"/>
      <c r="S54" s="474">
        <v>208</v>
      </c>
      <c r="T54" s="357" t="s">
        <v>1788</v>
      </c>
    </row>
    <row r="55" spans="1:20">
      <c r="A55" s="335"/>
      <c r="B55" s="351"/>
      <c r="C55" s="362"/>
      <c r="D55" s="363" t="s">
        <v>1559</v>
      </c>
      <c r="E55" s="360" t="s">
        <v>1560</v>
      </c>
      <c r="F55" s="340"/>
      <c r="G55" s="368"/>
      <c r="H55" s="353"/>
      <c r="I55" s="354" t="s">
        <v>1561</v>
      </c>
      <c r="J55" s="389" t="s">
        <v>1562</v>
      </c>
      <c r="K55" s="448"/>
      <c r="L55" s="351"/>
      <c r="M55" s="356"/>
      <c r="N55" s="354" t="s">
        <v>1789</v>
      </c>
      <c r="O55" s="367" t="s">
        <v>1790</v>
      </c>
      <c r="P55" s="352"/>
      <c r="Q55" s="462"/>
      <c r="R55" s="356"/>
      <c r="S55" s="474">
        <v>209</v>
      </c>
      <c r="T55" s="357" t="s">
        <v>1791</v>
      </c>
    </row>
    <row r="56" spans="1:20">
      <c r="A56" s="335"/>
      <c r="B56" s="351"/>
      <c r="C56" s="353"/>
      <c r="D56" s="363" t="s">
        <v>1563</v>
      </c>
      <c r="E56" s="360" t="s">
        <v>1564</v>
      </c>
      <c r="F56" s="340"/>
      <c r="G56" s="349"/>
      <c r="H56" s="345" t="s">
        <v>1565</v>
      </c>
      <c r="I56" s="346"/>
      <c r="J56" s="398"/>
      <c r="K56" s="448"/>
      <c r="L56" s="351"/>
      <c r="M56" s="356"/>
      <c r="N56" s="354" t="s">
        <v>1792</v>
      </c>
      <c r="O56" s="367" t="s">
        <v>1793</v>
      </c>
      <c r="P56" s="352"/>
      <c r="Q56" s="462"/>
      <c r="R56" s="356"/>
      <c r="S56" s="474">
        <v>210</v>
      </c>
      <c r="T56" s="357" t="s">
        <v>1794</v>
      </c>
    </row>
    <row r="57" spans="1:20">
      <c r="A57" s="335"/>
      <c r="B57" s="351"/>
      <c r="C57" s="399" t="s">
        <v>1566</v>
      </c>
      <c r="D57" s="400"/>
      <c r="E57" s="350"/>
      <c r="F57" s="340"/>
      <c r="G57" s="349"/>
      <c r="H57" s="362"/>
      <c r="I57" s="363" t="s">
        <v>1567</v>
      </c>
      <c r="J57" s="364" t="s">
        <v>1568</v>
      </c>
      <c r="K57" s="448"/>
      <c r="L57" s="351"/>
      <c r="M57" s="356"/>
      <c r="N57" s="354" t="s">
        <v>1795</v>
      </c>
      <c r="O57" s="367" t="s">
        <v>1796</v>
      </c>
      <c r="P57" s="352"/>
      <c r="Q57" s="462"/>
      <c r="R57" s="345" t="s">
        <v>1797</v>
      </c>
      <c r="S57" s="475"/>
      <c r="T57" s="476"/>
    </row>
    <row r="58" spans="1:20" ht="13.5" customHeight="1">
      <c r="A58" s="335"/>
      <c r="B58" s="351"/>
      <c r="C58" s="362"/>
      <c r="D58" s="358" t="s">
        <v>1569</v>
      </c>
      <c r="E58" s="401" t="s">
        <v>1570</v>
      </c>
      <c r="F58" s="340"/>
      <c r="G58" s="368"/>
      <c r="H58" s="345" t="s">
        <v>1571</v>
      </c>
      <c r="I58" s="346"/>
      <c r="J58" s="350"/>
      <c r="K58" s="448"/>
      <c r="L58" s="351"/>
      <c r="M58" s="356"/>
      <c r="N58" s="354" t="s">
        <v>1798</v>
      </c>
      <c r="O58" s="367" t="s">
        <v>1799</v>
      </c>
      <c r="P58" s="376"/>
      <c r="Q58" s="462"/>
      <c r="R58" s="356"/>
      <c r="S58" s="474">
        <v>211</v>
      </c>
      <c r="T58" s="357" t="s">
        <v>1800</v>
      </c>
    </row>
    <row r="59" spans="1:20" ht="14.25" customHeight="1" thickBot="1">
      <c r="A59" s="335"/>
      <c r="B59" s="351"/>
      <c r="C59" s="370"/>
      <c r="D59" s="358" t="s">
        <v>1572</v>
      </c>
      <c r="E59" s="401" t="s">
        <v>1573</v>
      </c>
      <c r="F59" s="340"/>
      <c r="G59" s="349"/>
      <c r="H59" s="356"/>
      <c r="I59" s="358" t="s">
        <v>1574</v>
      </c>
      <c r="J59" s="395" t="s">
        <v>1575</v>
      </c>
      <c r="K59" s="448"/>
      <c r="L59" s="351"/>
      <c r="M59" s="356"/>
      <c r="N59" s="354" t="s">
        <v>1801</v>
      </c>
      <c r="O59" s="367" t="s">
        <v>1802</v>
      </c>
      <c r="P59" s="376"/>
      <c r="Q59" s="464"/>
      <c r="R59" s="356"/>
      <c r="S59" s="474">
        <v>212</v>
      </c>
      <c r="T59" s="357" t="s">
        <v>1803</v>
      </c>
    </row>
    <row r="60" spans="1:20" ht="14.25">
      <c r="A60" s="335"/>
      <c r="B60" s="402" t="s">
        <v>1576</v>
      </c>
      <c r="C60" s="373"/>
      <c r="D60" s="383"/>
      <c r="E60" s="403"/>
      <c r="F60" s="340"/>
      <c r="G60" s="349"/>
      <c r="H60" s="356"/>
      <c r="I60" s="358" t="s">
        <v>1577</v>
      </c>
      <c r="J60" s="395" t="s">
        <v>1578</v>
      </c>
      <c r="K60" s="448"/>
      <c r="L60" s="351"/>
      <c r="M60" s="356"/>
      <c r="N60" s="354" t="s">
        <v>1804</v>
      </c>
      <c r="O60" s="367" t="s">
        <v>1805</v>
      </c>
      <c r="P60" s="352"/>
      <c r="Q60" s="464"/>
      <c r="R60" s="356"/>
      <c r="S60" s="477">
        <v>213</v>
      </c>
      <c r="T60" s="478" t="s">
        <v>1806</v>
      </c>
    </row>
    <row r="61" spans="1:20">
      <c r="A61" s="335"/>
      <c r="B61" s="404"/>
      <c r="C61" s="345" t="s">
        <v>1579</v>
      </c>
      <c r="D61" s="346"/>
      <c r="E61" s="350"/>
      <c r="F61" s="340"/>
      <c r="G61" s="368"/>
      <c r="H61" s="356"/>
      <c r="I61" s="358" t="s">
        <v>1580</v>
      </c>
      <c r="J61" s="395" t="s">
        <v>1581</v>
      </c>
      <c r="K61" s="448"/>
      <c r="L61" s="351"/>
      <c r="M61" s="356"/>
      <c r="N61" s="354" t="s">
        <v>1807</v>
      </c>
      <c r="O61" s="367" t="s">
        <v>1808</v>
      </c>
      <c r="P61" s="352"/>
      <c r="Q61" s="462"/>
      <c r="R61" s="356"/>
      <c r="S61" s="479"/>
      <c r="T61" s="480" t="s">
        <v>1809</v>
      </c>
    </row>
    <row r="62" spans="1:20">
      <c r="A62" s="335"/>
      <c r="B62" s="405"/>
      <c r="C62" s="356"/>
      <c r="D62" s="354" t="s">
        <v>1582</v>
      </c>
      <c r="E62" s="357" t="s">
        <v>1583</v>
      </c>
      <c r="F62" s="340"/>
      <c r="G62" s="368"/>
      <c r="H62" s="345" t="s">
        <v>1584</v>
      </c>
      <c r="I62" s="346"/>
      <c r="J62" s="365"/>
      <c r="K62" s="448"/>
      <c r="L62" s="351"/>
      <c r="M62" s="356"/>
      <c r="N62" s="354" t="s">
        <v>1810</v>
      </c>
      <c r="O62" s="367" t="s">
        <v>1811</v>
      </c>
      <c r="P62" s="352"/>
      <c r="Q62" s="462"/>
      <c r="R62" s="353"/>
      <c r="S62" s="474">
        <v>214</v>
      </c>
      <c r="T62" s="357" t="s">
        <v>1812</v>
      </c>
    </row>
    <row r="63" spans="1:20">
      <c r="A63" s="335"/>
      <c r="B63" s="351"/>
      <c r="C63" s="356"/>
      <c r="D63" s="354" t="s">
        <v>1585</v>
      </c>
      <c r="E63" s="357" t="s">
        <v>1586</v>
      </c>
      <c r="F63" s="340"/>
      <c r="G63" s="368"/>
      <c r="H63" s="406"/>
      <c r="I63" s="354" t="s">
        <v>1587</v>
      </c>
      <c r="J63" s="357" t="s">
        <v>1588</v>
      </c>
      <c r="K63" s="448"/>
      <c r="L63" s="351"/>
      <c r="M63" s="356"/>
      <c r="N63" s="354" t="s">
        <v>1813</v>
      </c>
      <c r="O63" s="367" t="s">
        <v>1814</v>
      </c>
      <c r="P63" s="352"/>
      <c r="Q63" s="462"/>
      <c r="R63" s="345" t="s">
        <v>1815</v>
      </c>
      <c r="S63" s="472"/>
      <c r="T63" s="365"/>
    </row>
    <row r="64" spans="1:20">
      <c r="A64" s="335"/>
      <c r="B64" s="351"/>
      <c r="C64" s="356"/>
      <c r="D64" s="354" t="s">
        <v>1589</v>
      </c>
      <c r="E64" s="357" t="s">
        <v>1590</v>
      </c>
      <c r="F64" s="340"/>
      <c r="G64" s="407"/>
      <c r="H64" s="388" t="s">
        <v>1591</v>
      </c>
      <c r="I64" s="408"/>
      <c r="J64" s="409"/>
      <c r="K64" s="448"/>
      <c r="L64" s="351"/>
      <c r="M64" s="356"/>
      <c r="N64" s="354" t="s">
        <v>1816</v>
      </c>
      <c r="O64" s="367" t="s">
        <v>1817</v>
      </c>
      <c r="P64" s="352"/>
      <c r="Q64" s="462"/>
      <c r="R64" s="356"/>
      <c r="S64" s="474">
        <v>215</v>
      </c>
      <c r="T64" s="357" t="s">
        <v>1818</v>
      </c>
    </row>
    <row r="65" spans="1:20" ht="14.25" thickBot="1">
      <c r="A65" s="335"/>
      <c r="B65" s="351"/>
      <c r="C65" s="356"/>
      <c r="D65" s="354" t="s">
        <v>1592</v>
      </c>
      <c r="E65" s="357" t="s">
        <v>1593</v>
      </c>
      <c r="F65" s="340"/>
      <c r="G65" s="410"/>
      <c r="H65" s="411"/>
      <c r="I65" s="412" t="s">
        <v>1594</v>
      </c>
      <c r="J65" s="413" t="s">
        <v>1591</v>
      </c>
      <c r="K65" s="448"/>
      <c r="L65" s="351"/>
      <c r="M65" s="356"/>
      <c r="N65" s="354" t="s">
        <v>1819</v>
      </c>
      <c r="O65" s="367" t="s">
        <v>1820</v>
      </c>
      <c r="P65" s="352"/>
      <c r="Q65" s="464"/>
      <c r="R65" s="356"/>
      <c r="S65" s="474">
        <v>216</v>
      </c>
      <c r="T65" s="357" t="s">
        <v>1821</v>
      </c>
    </row>
    <row r="66" spans="1:20">
      <c r="A66" s="335"/>
      <c r="B66" s="351"/>
      <c r="C66" s="356"/>
      <c r="D66" s="354" t="s">
        <v>1595</v>
      </c>
      <c r="E66" s="357" t="s">
        <v>1596</v>
      </c>
      <c r="F66" s="414"/>
      <c r="G66" s="415"/>
      <c r="H66" s="416"/>
      <c r="I66" s="417"/>
      <c r="J66" s="416"/>
      <c r="K66" s="448"/>
      <c r="L66" s="351"/>
      <c r="M66" s="356"/>
      <c r="N66" s="354" t="s">
        <v>1822</v>
      </c>
      <c r="O66" s="367" t="s">
        <v>1823</v>
      </c>
      <c r="P66" s="352"/>
      <c r="Q66" s="462"/>
      <c r="R66" s="362"/>
      <c r="S66" s="477">
        <v>217</v>
      </c>
      <c r="T66" s="478" t="s">
        <v>1824</v>
      </c>
    </row>
    <row r="67" spans="1:20">
      <c r="A67" s="335"/>
      <c r="B67" s="351"/>
      <c r="C67" s="356"/>
      <c r="D67" s="354" t="s">
        <v>1597</v>
      </c>
      <c r="E67" s="357" t="s">
        <v>1598</v>
      </c>
      <c r="F67" s="414"/>
      <c r="G67" s="418"/>
      <c r="H67" s="419"/>
      <c r="I67" s="417"/>
      <c r="J67" s="416"/>
      <c r="K67" s="481"/>
      <c r="L67" s="482"/>
      <c r="M67" s="483"/>
      <c r="N67" s="354" t="s">
        <v>1825</v>
      </c>
      <c r="O67" s="367" t="s">
        <v>1826</v>
      </c>
      <c r="P67" s="484"/>
      <c r="Q67" s="462"/>
      <c r="R67" s="356"/>
      <c r="S67" s="479"/>
      <c r="T67" s="465" t="s">
        <v>1827</v>
      </c>
    </row>
    <row r="68" spans="1:20">
      <c r="A68" s="335"/>
      <c r="B68" s="351"/>
      <c r="C68" s="356"/>
      <c r="D68" s="354" t="s">
        <v>1599</v>
      </c>
      <c r="E68" s="357" t="s">
        <v>1600</v>
      </c>
      <c r="F68" s="414"/>
      <c r="G68" s="415"/>
      <c r="H68" s="420"/>
      <c r="I68" s="421"/>
      <c r="J68" s="422"/>
      <c r="K68" s="448"/>
      <c r="L68" s="351"/>
      <c r="M68" s="356"/>
      <c r="N68" s="354" t="s">
        <v>1828</v>
      </c>
      <c r="O68" s="485" t="s">
        <v>1829</v>
      </c>
      <c r="P68" s="352"/>
      <c r="Q68" s="486"/>
      <c r="R68" s="345" t="s">
        <v>1830</v>
      </c>
      <c r="S68" s="472"/>
      <c r="T68" s="365"/>
    </row>
    <row r="69" spans="1:20">
      <c r="A69" s="335"/>
      <c r="B69" s="351"/>
      <c r="C69" s="356"/>
      <c r="D69" s="354" t="s">
        <v>1601</v>
      </c>
      <c r="E69" s="357" t="s">
        <v>1602</v>
      </c>
      <c r="F69" s="423"/>
      <c r="G69" s="418"/>
      <c r="H69" s="415"/>
      <c r="I69" s="417"/>
      <c r="J69" s="424"/>
      <c r="K69" s="448"/>
      <c r="L69" s="351"/>
      <c r="M69" s="353"/>
      <c r="N69" s="354" t="s">
        <v>1831</v>
      </c>
      <c r="O69" s="367" t="s">
        <v>1832</v>
      </c>
      <c r="P69" s="352"/>
      <c r="Q69" s="487"/>
      <c r="R69" s="356"/>
      <c r="S69" s="477">
        <v>218</v>
      </c>
      <c r="T69" s="366" t="s">
        <v>1833</v>
      </c>
    </row>
    <row r="70" spans="1:20" ht="14.25" thickBot="1">
      <c r="B70" s="426"/>
      <c r="C70" s="380"/>
      <c r="D70" s="412" t="s">
        <v>1603</v>
      </c>
      <c r="E70" s="427" t="s">
        <v>1604</v>
      </c>
      <c r="F70" s="428"/>
      <c r="G70" s="418"/>
      <c r="H70" s="415"/>
      <c r="I70" s="417"/>
      <c r="J70" s="429"/>
      <c r="K70" s="448"/>
      <c r="L70" s="351"/>
      <c r="M70" s="345" t="s">
        <v>1834</v>
      </c>
      <c r="N70" s="488"/>
      <c r="O70" s="489"/>
      <c r="P70" s="352"/>
      <c r="Q70" s="487"/>
      <c r="R70" s="483"/>
      <c r="S70" s="479"/>
      <c r="T70" s="485" t="s">
        <v>1835</v>
      </c>
    </row>
    <row r="71" spans="1:20">
      <c r="B71" s="430"/>
      <c r="C71" s="430"/>
      <c r="D71" s="431"/>
      <c r="E71" s="430"/>
      <c r="F71" s="432"/>
      <c r="H71" s="433"/>
      <c r="I71" s="434"/>
      <c r="J71" s="435"/>
      <c r="K71" s="448"/>
      <c r="L71" s="351"/>
      <c r="M71" s="356"/>
      <c r="N71" s="363" t="s">
        <v>1836</v>
      </c>
      <c r="O71" s="355" t="s">
        <v>1837</v>
      </c>
      <c r="P71" s="376"/>
      <c r="Q71" s="487"/>
      <c r="R71" s="406"/>
      <c r="S71" s="479">
        <v>219</v>
      </c>
      <c r="T71" s="485" t="s">
        <v>1838</v>
      </c>
    </row>
    <row r="72" spans="1:20">
      <c r="F72" s="432"/>
      <c r="H72" s="433"/>
      <c r="I72" s="434"/>
      <c r="J72" s="435"/>
      <c r="K72" s="448"/>
      <c r="L72" s="351"/>
      <c r="M72" s="356"/>
      <c r="N72" s="363" t="s">
        <v>1839</v>
      </c>
      <c r="O72" s="355" t="s">
        <v>1840</v>
      </c>
      <c r="P72" s="330"/>
      <c r="Q72" s="490"/>
      <c r="R72" s="388" t="s">
        <v>1841</v>
      </c>
      <c r="S72" s="491"/>
      <c r="T72" s="492"/>
    </row>
    <row r="73" spans="1:20">
      <c r="F73" s="432"/>
      <c r="H73" s="437"/>
      <c r="I73" s="438"/>
      <c r="J73" s="439"/>
      <c r="K73" s="448"/>
      <c r="L73" s="351"/>
      <c r="M73" s="356"/>
      <c r="N73" s="363" t="s">
        <v>1842</v>
      </c>
      <c r="O73" s="355" t="s">
        <v>1843</v>
      </c>
      <c r="P73" s="330"/>
      <c r="Q73" s="493"/>
      <c r="R73" s="494"/>
      <c r="S73" s="495">
        <v>220</v>
      </c>
      <c r="T73" s="496" t="s">
        <v>1844</v>
      </c>
    </row>
    <row r="74" spans="1:20">
      <c r="F74" s="432"/>
      <c r="H74" s="437"/>
      <c r="I74" s="440"/>
      <c r="J74" s="441"/>
      <c r="K74" s="448"/>
      <c r="L74" s="351"/>
      <c r="M74" s="356"/>
      <c r="N74" s="363" t="s">
        <v>1845</v>
      </c>
      <c r="O74" s="355" t="s">
        <v>1846</v>
      </c>
      <c r="P74" s="330"/>
      <c r="Q74" s="493"/>
      <c r="R74" s="494"/>
      <c r="S74" s="495">
        <v>221</v>
      </c>
      <c r="T74" s="496" t="s">
        <v>1847</v>
      </c>
    </row>
    <row r="75" spans="1:20">
      <c r="F75" s="432"/>
      <c r="K75" s="448"/>
      <c r="L75" s="351"/>
      <c r="M75" s="497"/>
      <c r="N75" s="363" t="s">
        <v>1848</v>
      </c>
      <c r="O75" s="355" t="s">
        <v>1849</v>
      </c>
      <c r="P75" s="330"/>
      <c r="Q75" s="493"/>
      <c r="R75" s="494"/>
      <c r="S75" s="495">
        <v>222</v>
      </c>
      <c r="T75" s="496" t="s">
        <v>1850</v>
      </c>
    </row>
    <row r="76" spans="1:20" ht="14.25" thickBot="1">
      <c r="F76" s="432"/>
      <c r="K76" s="448"/>
      <c r="L76" s="351"/>
      <c r="M76" s="497"/>
      <c r="N76" s="363" t="s">
        <v>1851</v>
      </c>
      <c r="O76" s="355" t="s">
        <v>1852</v>
      </c>
      <c r="P76" s="330"/>
      <c r="Q76" s="498"/>
      <c r="R76" s="499"/>
      <c r="S76" s="495">
        <v>223</v>
      </c>
      <c r="T76" s="500" t="s">
        <v>1853</v>
      </c>
    </row>
    <row r="77" spans="1:20" ht="14.25">
      <c r="F77" s="432"/>
      <c r="K77" s="448"/>
      <c r="L77" s="351"/>
      <c r="M77" s="497"/>
      <c r="N77" s="363" t="s">
        <v>1854</v>
      </c>
      <c r="O77" s="501" t="s">
        <v>1855</v>
      </c>
      <c r="P77" s="330"/>
      <c r="Q77" s="502" t="s">
        <v>1856</v>
      </c>
      <c r="R77" s="503"/>
      <c r="S77" s="504"/>
      <c r="T77" s="505"/>
    </row>
    <row r="78" spans="1:20" ht="14.25" thickBot="1">
      <c r="K78" s="448"/>
      <c r="L78" s="426"/>
      <c r="M78" s="506"/>
      <c r="N78" s="412" t="s">
        <v>1857</v>
      </c>
      <c r="O78" s="507" t="s">
        <v>1858</v>
      </c>
      <c r="P78" s="330"/>
      <c r="Q78" s="508"/>
      <c r="R78" s="331"/>
      <c r="S78" s="509" t="s">
        <v>1859</v>
      </c>
      <c r="T78" s="510" t="s">
        <v>1856</v>
      </c>
    </row>
    <row r="79" spans="1:20">
      <c r="K79" s="511"/>
      <c r="L79" s="419"/>
      <c r="M79" s="419"/>
      <c r="N79" s="417"/>
      <c r="O79" s="416"/>
      <c r="P79" s="416"/>
      <c r="Q79" s="416"/>
      <c r="R79" s="416"/>
      <c r="S79" s="512"/>
      <c r="T79" s="416"/>
    </row>
    <row r="80" spans="1:20">
      <c r="M80" s="433"/>
      <c r="N80" s="434"/>
      <c r="Q80" s="514"/>
      <c r="R80" s="514"/>
      <c r="S80" s="515"/>
      <c r="T80" s="514"/>
    </row>
    <row r="81" spans="13:20">
      <c r="M81" s="433"/>
      <c r="N81" s="434"/>
      <c r="Q81" s="514"/>
      <c r="R81" s="514"/>
      <c r="S81" s="515"/>
      <c r="T81" s="514"/>
    </row>
    <row r="82" spans="13:20">
      <c r="M82" s="433"/>
      <c r="N82" s="434"/>
      <c r="Q82" s="514"/>
      <c r="R82" s="514"/>
      <c r="S82" s="515"/>
      <c r="T82" s="514"/>
    </row>
    <row r="83" spans="13:20">
      <c r="M83" s="433"/>
      <c r="N83" s="434"/>
      <c r="Q83" s="514"/>
      <c r="R83" s="514"/>
      <c r="S83" s="515"/>
      <c r="T83" s="514"/>
    </row>
    <row r="84" spans="13:20">
      <c r="M84" s="433"/>
      <c r="N84" s="434"/>
      <c r="R84" s="514"/>
      <c r="S84" s="515"/>
      <c r="T84" s="514"/>
    </row>
    <row r="85" spans="13:20">
      <c r="M85" s="433"/>
      <c r="N85" s="434"/>
      <c r="R85" s="514"/>
      <c r="S85" s="515"/>
      <c r="T85" s="514"/>
    </row>
    <row r="86" spans="13:20">
      <c r="M86" s="433"/>
      <c r="N86" s="434"/>
    </row>
    <row r="87" spans="13:20">
      <c r="M87" s="433"/>
      <c r="N87" s="434"/>
    </row>
    <row r="88" spans="13:20">
      <c r="M88" s="433"/>
      <c r="N88" s="434"/>
    </row>
    <row r="89" spans="13:20">
      <c r="M89" s="433"/>
      <c r="N89" s="434"/>
    </row>
    <row r="90" spans="13:20">
      <c r="M90" s="433"/>
      <c r="N90" s="434"/>
    </row>
    <row r="91" spans="13:20">
      <c r="M91" s="433"/>
      <c r="N91" s="434"/>
    </row>
    <row r="92" spans="13:20">
      <c r="M92" s="433"/>
      <c r="N92" s="434"/>
    </row>
    <row r="93" spans="13:20">
      <c r="M93" s="433"/>
      <c r="N93" s="434"/>
    </row>
    <row r="94" spans="13:20">
      <c r="M94" s="433"/>
      <c r="N94" s="434"/>
    </row>
    <row r="95" spans="13:20">
      <c r="M95" s="433"/>
      <c r="N95" s="434"/>
    </row>
  </sheetData>
  <phoneticPr fontId="3"/>
  <conditionalFormatting sqref="B47:B50">
    <cfRule type="expression" dxfId="7" priority="3" stopIfTrue="1">
      <formula xml:space="preserve"> RANK(B47, B$47:B$47)&lt;=5</formula>
    </cfRule>
  </conditionalFormatting>
  <conditionalFormatting sqref="G56:G57">
    <cfRule type="expression" dxfId="6" priority="4" stopIfTrue="1">
      <formula xml:space="preserve"> RANK(G56, K$71:K$71)&lt;=5</formula>
    </cfRule>
  </conditionalFormatting>
  <conditionalFormatting sqref="C47:C50">
    <cfRule type="expression" dxfId="5" priority="5" stopIfTrue="1">
      <formula xml:space="preserve"> RANK(C47, XES$256:XES$256)&lt;=5</formula>
    </cfRule>
  </conditionalFormatting>
  <conditionalFormatting sqref="H69">
    <cfRule type="expression" dxfId="4" priority="6" stopIfTrue="1">
      <formula xml:space="preserve"> RANK(H69, C$209:C$209)&lt;=5</formula>
    </cfRule>
  </conditionalFormatting>
  <conditionalFormatting sqref="H57:H58">
    <cfRule type="expression" dxfId="3" priority="7" stopIfTrue="1">
      <formula xml:space="preserve"> RANK(H57, I$201:I$201)&lt;=5</formula>
    </cfRule>
  </conditionalFormatting>
  <conditionalFormatting sqref="T68">
    <cfRule type="expression" dxfId="1" priority="1" stopIfTrue="1">
      <formula xml:space="preserve"> RANK(T68, T$68:T$68)&lt;=5</formula>
    </cfRule>
  </conditionalFormatting>
  <conditionalFormatting sqref="P23:Q23">
    <cfRule type="expression" dxfId="0" priority="2" stopIfTrue="1">
      <formula xml:space="preserve"> P23 - $A34 &gt;= 5</formula>
    </cfRule>
  </conditionalFormatting>
  <pageMargins left="0.74803149606299213" right="0.74803149606299213" top="0.98425196850393704" bottom="0.98425196850393704" header="0.51181102362204722" footer="0.51181102362204722"/>
  <pageSetup paperSize="9" scale="44" firstPageNumber="2" orientation="portrait" useFirstPageNumber="1" r:id="rId1"/>
  <headerFooter alignWithMargins="0">
    <oddHeader>&amp;C&amp;"ＭＳ Ｐゴシック,太字"&amp;12 &amp;R&amp;F&amp;A</oddHeader>
    <oddFooter>&amp;C&amp;10 3</oddFooter>
  </headerFooter>
  <colBreaks count="1" manualBreakCount="1">
    <brk id="9" max="7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FE260D80A1B54D90F90D1BFDD72768" ma:contentTypeVersion="6" ma:contentTypeDescription="新しいドキュメントを作成します。" ma:contentTypeScope="" ma:versionID="1d028ce59cf6823039ff6259c00a72ee">
  <xsd:schema xmlns:xsd="http://www.w3.org/2001/XMLSchema" xmlns:xs="http://www.w3.org/2001/XMLSchema" xmlns:p="http://schemas.microsoft.com/office/2006/metadata/properties" xmlns:ns2="7ffa43de-7a0f-4c58-8e19-2c379f60f584" targetNamespace="http://schemas.microsoft.com/office/2006/metadata/properties" ma:root="true" ma:fieldsID="788ab1c54e7c496f9f93a3ca892a0610" ns2:_="">
    <xsd:import namespace="7ffa43de-7a0f-4c58-8e19-2c379f60f5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a43de-7a0f-4c58-8e19-2c379f60f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1504E1-69AD-4BDA-A976-BEEACBA953C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273D636-C748-449C-A269-B1CA26A38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a43de-7a0f-4c58-8e19-2c379f60f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63C807-41D8-4CED-910B-8E446C5A0C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2017目次</vt:lpstr>
      <vt:lpstr>2017調査票</vt:lpstr>
      <vt:lpstr>業種</vt:lpstr>
      <vt:lpstr>職種</vt:lpstr>
      <vt:lpstr>'2017調査票'!Print_Area</vt:lpstr>
      <vt:lpstr>'2017目次'!Print_Area</vt:lpstr>
      <vt:lpstr>業種!Print_Area</vt:lpstr>
      <vt:lpstr>職種!Print_Area</vt:lpstr>
      <vt:lpstr>'2017調査票'!Print_Titles</vt:lpstr>
      <vt:lpstr>'2017目次'!Print_Titles</vt:lpstr>
    </vt:vector>
  </TitlesOfParts>
  <Company>RECRUIT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祐子</dc:creator>
  <cp:lastModifiedBy>阪口　祐子</cp:lastModifiedBy>
  <cp:lastPrinted>2019-05-21T03:16:11Z</cp:lastPrinted>
  <dcterms:created xsi:type="dcterms:W3CDTF">2017-05-09T01:19:21Z</dcterms:created>
  <dcterms:modified xsi:type="dcterms:W3CDTF">2019-11-11T07:22:51Z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0x01010086FE260D80A1B54D90F90D1BFDD72768</vt:lpwstr>
  </property>
</Properties>
</file>